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9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10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11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drawings/drawing12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13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drawings/drawing14.xml" ContentType="application/vnd.openxmlformats-officedocument.drawing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drawings/drawing15.xml" ContentType="application/vnd.openxmlformats-officedocument.drawing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16.xml" ContentType="application/vnd.openxmlformats-officedocument.drawing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drawings/drawing17.xml" ContentType="application/vnd.openxmlformats-officedocument.drawing+xml"/>
  <Override PartName="/xl/charts/chart33.xml" ContentType="application/vnd.openxmlformats-officedocument.drawingml.chart+xml"/>
  <Override PartName="/xl/drawings/drawing18.xml" ContentType="application/vnd.openxmlformats-officedocument.drawing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drawings/drawing19.xml" ContentType="application/vnd.openxmlformats-officedocument.drawing+xml"/>
  <Override PartName="/xl/charts/chart3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4" windowWidth="15300" windowHeight="9528" tabRatio="811" activeTab="5"/>
  </bookViews>
  <sheets>
    <sheet name="O_Fresh" sheetId="31" r:id="rId1"/>
    <sheet name="O_80h " sheetId="21" r:id="rId2"/>
    <sheet name="O_150C" sheetId="29" r:id="rId3"/>
    <sheet name="Fresh" sheetId="1" r:id="rId4"/>
    <sheet name="80 h" sheetId="32" r:id="rId5"/>
    <sheet name="150C" sheetId="33" r:id="rId6"/>
    <sheet name="20h" sheetId="19" r:id="rId7"/>
    <sheet name="40h " sheetId="20" r:id="rId8"/>
    <sheet name="160h " sheetId="22" r:id="rId9"/>
    <sheet name="320h " sheetId="23" r:id="rId10"/>
    <sheet name="50C" sheetId="28" r:id="rId11"/>
    <sheet name="200C" sheetId="30" r:id="rId12"/>
    <sheet name="5atm" sheetId="24" r:id="rId13"/>
    <sheet name="10atm" sheetId="25" r:id="rId14"/>
    <sheet name="15atm" sheetId="26" r:id="rId15"/>
    <sheet name="20atm" sheetId="27" r:id="rId16"/>
    <sheet name="total" sheetId="9" r:id="rId17"/>
    <sheet name="Fresh (2)" sheetId="14" r:id="rId18"/>
    <sheet name="CAM" sheetId="2" r:id="rId19"/>
    <sheet name="Sheet3" sheetId="3" r:id="rId20"/>
  </sheets>
  <definedNames>
    <definedName name="solver_adj" localSheetId="13" hidden="1">'10atm'!$Q$8</definedName>
    <definedName name="solver_adj" localSheetId="5" hidden="1">'150C'!$Q$6</definedName>
    <definedName name="solver_adj" localSheetId="14" hidden="1">'15atm'!$Q$8</definedName>
    <definedName name="solver_adj" localSheetId="8" hidden="1">'160h '!$Q$8</definedName>
    <definedName name="solver_adj" localSheetId="11" hidden="1">'200C'!$Q$8</definedName>
    <definedName name="solver_adj" localSheetId="15" hidden="1">'20atm'!$Q$8</definedName>
    <definedName name="solver_adj" localSheetId="6" hidden="1">'20h'!$Q$11</definedName>
    <definedName name="solver_adj" localSheetId="9" hidden="1">'320h '!$Q$8</definedName>
    <definedName name="solver_adj" localSheetId="7" hidden="1">'40h '!$Q$8</definedName>
    <definedName name="solver_adj" localSheetId="10" hidden="1">'50C'!$Q$8</definedName>
    <definedName name="solver_adj" localSheetId="12" hidden="1">'5atm'!$Q$8</definedName>
    <definedName name="solver_adj" localSheetId="4" hidden="1">'80 h'!$Q$6</definedName>
    <definedName name="solver_adj" localSheetId="3" hidden="1">Fresh!$Q$1:$Q$2,Fresh!$Q$4:$Q$6</definedName>
    <definedName name="solver_adj" localSheetId="17" hidden="1">'Fresh (2)'!$R$1:$R$10</definedName>
    <definedName name="solver_adj" localSheetId="2" hidden="1">O_150C!$Q$8</definedName>
    <definedName name="solver_adj" localSheetId="1" hidden="1">'O_80h '!$Q$8</definedName>
    <definedName name="solver_adj" localSheetId="0" hidden="1">O_Fresh!$Q$8</definedName>
    <definedName name="solver_cvg" localSheetId="13" hidden="1">0.0001</definedName>
    <definedName name="solver_cvg" localSheetId="5" hidden="1">0.0001</definedName>
    <definedName name="solver_cvg" localSheetId="14" hidden="1">0.0001</definedName>
    <definedName name="solver_cvg" localSheetId="8" hidden="1">0.0001</definedName>
    <definedName name="solver_cvg" localSheetId="11" hidden="1">0.0001</definedName>
    <definedName name="solver_cvg" localSheetId="15" hidden="1">0.0001</definedName>
    <definedName name="solver_cvg" localSheetId="6" hidden="1">0.0001</definedName>
    <definedName name="solver_cvg" localSheetId="9" hidden="1">0.0001</definedName>
    <definedName name="solver_cvg" localSheetId="7" hidden="1">0.0001</definedName>
    <definedName name="solver_cvg" localSheetId="10" hidden="1">0.0001</definedName>
    <definedName name="solver_cvg" localSheetId="12" hidden="1">0.0001</definedName>
    <definedName name="solver_cvg" localSheetId="4" hidden="1">0.0001</definedName>
    <definedName name="solver_cvg" localSheetId="3" hidden="1">0.0001</definedName>
    <definedName name="solver_cvg" localSheetId="17" hidden="1">0.0001</definedName>
    <definedName name="solver_cvg" localSheetId="2" hidden="1">0.0001</definedName>
    <definedName name="solver_cvg" localSheetId="1" hidden="1">0.0001</definedName>
    <definedName name="solver_cvg" localSheetId="0" hidden="1">0.0001</definedName>
    <definedName name="solver_drv" localSheetId="13" hidden="1">1</definedName>
    <definedName name="solver_drv" localSheetId="5" hidden="1">1</definedName>
    <definedName name="solver_drv" localSheetId="14" hidden="1">1</definedName>
    <definedName name="solver_drv" localSheetId="8" hidden="1">1</definedName>
    <definedName name="solver_drv" localSheetId="11" hidden="1">1</definedName>
    <definedName name="solver_drv" localSheetId="15" hidden="1">1</definedName>
    <definedName name="solver_drv" localSheetId="6" hidden="1">1</definedName>
    <definedName name="solver_drv" localSheetId="9" hidden="1">1</definedName>
    <definedName name="solver_drv" localSheetId="7" hidden="1">1</definedName>
    <definedName name="solver_drv" localSheetId="10" hidden="1">1</definedName>
    <definedName name="solver_drv" localSheetId="12" hidden="1">1</definedName>
    <definedName name="solver_drv" localSheetId="4" hidden="1">1</definedName>
    <definedName name="solver_drv" localSheetId="3" hidden="1">1</definedName>
    <definedName name="solver_drv" localSheetId="17" hidden="1">1</definedName>
    <definedName name="solver_drv" localSheetId="2" hidden="1">1</definedName>
    <definedName name="solver_drv" localSheetId="1" hidden="1">1</definedName>
    <definedName name="solver_drv" localSheetId="0" hidden="1">1</definedName>
    <definedName name="solver_eng" localSheetId="13" hidden="1">1</definedName>
    <definedName name="solver_eng" localSheetId="5" hidden="1">1</definedName>
    <definedName name="solver_eng" localSheetId="14" hidden="1">1</definedName>
    <definedName name="solver_eng" localSheetId="8" hidden="1">1</definedName>
    <definedName name="solver_eng" localSheetId="11" hidden="1">1</definedName>
    <definedName name="solver_eng" localSheetId="15" hidden="1">1</definedName>
    <definedName name="solver_eng" localSheetId="6" hidden="1">1</definedName>
    <definedName name="solver_eng" localSheetId="9" hidden="1">1</definedName>
    <definedName name="solver_eng" localSheetId="7" hidden="1">1</definedName>
    <definedName name="solver_eng" localSheetId="10" hidden="1">1</definedName>
    <definedName name="solver_eng" localSheetId="12" hidden="1">1</definedName>
    <definedName name="solver_eng" localSheetId="4" hidden="1">1</definedName>
    <definedName name="solver_eng" localSheetId="3" hidden="1">1</definedName>
    <definedName name="solver_eng" localSheetId="17" hidden="1">1</definedName>
    <definedName name="solver_eng" localSheetId="2" hidden="1">1</definedName>
    <definedName name="solver_eng" localSheetId="1" hidden="1">1</definedName>
    <definedName name="solver_eng" localSheetId="0" hidden="1">1</definedName>
    <definedName name="solver_est" localSheetId="13" hidden="1">1</definedName>
    <definedName name="solver_est" localSheetId="5" hidden="1">1</definedName>
    <definedName name="solver_est" localSheetId="14" hidden="1">1</definedName>
    <definedName name="solver_est" localSheetId="8" hidden="1">1</definedName>
    <definedName name="solver_est" localSheetId="11" hidden="1">1</definedName>
    <definedName name="solver_est" localSheetId="15" hidden="1">1</definedName>
    <definedName name="solver_est" localSheetId="6" hidden="1">1</definedName>
    <definedName name="solver_est" localSheetId="9" hidden="1">1</definedName>
    <definedName name="solver_est" localSheetId="7" hidden="1">1</definedName>
    <definedName name="solver_est" localSheetId="10" hidden="1">1</definedName>
    <definedName name="solver_est" localSheetId="12" hidden="1">1</definedName>
    <definedName name="solver_est" localSheetId="4" hidden="1">1</definedName>
    <definedName name="solver_est" localSheetId="3" hidden="1">1</definedName>
    <definedName name="solver_est" localSheetId="17" hidden="1">1</definedName>
    <definedName name="solver_est" localSheetId="2" hidden="1">1</definedName>
    <definedName name="solver_est" localSheetId="1" hidden="1">1</definedName>
    <definedName name="solver_est" localSheetId="0" hidden="1">1</definedName>
    <definedName name="solver_itr" localSheetId="13" hidden="1">2147483647</definedName>
    <definedName name="solver_itr" localSheetId="5" hidden="1">2147483647</definedName>
    <definedName name="solver_itr" localSheetId="14" hidden="1">2147483647</definedName>
    <definedName name="solver_itr" localSheetId="8" hidden="1">2147483647</definedName>
    <definedName name="solver_itr" localSheetId="11" hidden="1">2147483647</definedName>
    <definedName name="solver_itr" localSheetId="15" hidden="1">2147483647</definedName>
    <definedName name="solver_itr" localSheetId="6" hidden="1">2147483647</definedName>
    <definedName name="solver_itr" localSheetId="9" hidden="1">2147483647</definedName>
    <definedName name="solver_itr" localSheetId="7" hidden="1">2147483647</definedName>
    <definedName name="solver_itr" localSheetId="10" hidden="1">2147483647</definedName>
    <definedName name="solver_itr" localSheetId="12" hidden="1">2147483647</definedName>
    <definedName name="solver_itr" localSheetId="4" hidden="1">2147483647</definedName>
    <definedName name="solver_itr" localSheetId="3" hidden="1">2147483647</definedName>
    <definedName name="solver_itr" localSheetId="17" hidden="1">2147483647</definedName>
    <definedName name="solver_itr" localSheetId="2" hidden="1">2147483647</definedName>
    <definedName name="solver_itr" localSheetId="1" hidden="1">2147483647</definedName>
    <definedName name="solver_itr" localSheetId="0" hidden="1">2147483647</definedName>
    <definedName name="solver_mip" localSheetId="13" hidden="1">2147483647</definedName>
    <definedName name="solver_mip" localSheetId="5" hidden="1">2147483647</definedName>
    <definedName name="solver_mip" localSheetId="14" hidden="1">2147483647</definedName>
    <definedName name="solver_mip" localSheetId="8" hidden="1">2147483647</definedName>
    <definedName name="solver_mip" localSheetId="11" hidden="1">2147483647</definedName>
    <definedName name="solver_mip" localSheetId="15" hidden="1">2147483647</definedName>
    <definedName name="solver_mip" localSheetId="6" hidden="1">2147483647</definedName>
    <definedName name="solver_mip" localSheetId="9" hidden="1">2147483647</definedName>
    <definedName name="solver_mip" localSheetId="7" hidden="1">2147483647</definedName>
    <definedName name="solver_mip" localSheetId="10" hidden="1">2147483647</definedName>
    <definedName name="solver_mip" localSheetId="12" hidden="1">2147483647</definedName>
    <definedName name="solver_mip" localSheetId="4" hidden="1">2147483647</definedName>
    <definedName name="solver_mip" localSheetId="3" hidden="1">2147483647</definedName>
    <definedName name="solver_mip" localSheetId="17" hidden="1">2147483647</definedName>
    <definedName name="solver_mip" localSheetId="2" hidden="1">2147483647</definedName>
    <definedName name="solver_mip" localSheetId="1" hidden="1">2147483647</definedName>
    <definedName name="solver_mip" localSheetId="0" hidden="1">2147483647</definedName>
    <definedName name="solver_mni" localSheetId="13" hidden="1">30</definedName>
    <definedName name="solver_mni" localSheetId="5" hidden="1">30</definedName>
    <definedName name="solver_mni" localSheetId="14" hidden="1">30</definedName>
    <definedName name="solver_mni" localSheetId="8" hidden="1">30</definedName>
    <definedName name="solver_mni" localSheetId="11" hidden="1">30</definedName>
    <definedName name="solver_mni" localSheetId="15" hidden="1">30</definedName>
    <definedName name="solver_mni" localSheetId="6" hidden="1">30</definedName>
    <definedName name="solver_mni" localSheetId="9" hidden="1">30</definedName>
    <definedName name="solver_mni" localSheetId="7" hidden="1">30</definedName>
    <definedName name="solver_mni" localSheetId="10" hidden="1">30</definedName>
    <definedName name="solver_mni" localSheetId="12" hidden="1">30</definedName>
    <definedName name="solver_mni" localSheetId="4" hidden="1">30</definedName>
    <definedName name="solver_mni" localSheetId="3" hidden="1">30</definedName>
    <definedName name="solver_mni" localSheetId="17" hidden="1">30</definedName>
    <definedName name="solver_mni" localSheetId="2" hidden="1">30</definedName>
    <definedName name="solver_mni" localSheetId="1" hidden="1">30</definedName>
    <definedName name="solver_mni" localSheetId="0" hidden="1">30</definedName>
    <definedName name="solver_mrt" localSheetId="13" hidden="1">0.075</definedName>
    <definedName name="solver_mrt" localSheetId="5" hidden="1">0.075</definedName>
    <definedName name="solver_mrt" localSheetId="14" hidden="1">0.075</definedName>
    <definedName name="solver_mrt" localSheetId="8" hidden="1">0.075</definedName>
    <definedName name="solver_mrt" localSheetId="11" hidden="1">0.075</definedName>
    <definedName name="solver_mrt" localSheetId="15" hidden="1">0.075</definedName>
    <definedName name="solver_mrt" localSheetId="6" hidden="1">0.075</definedName>
    <definedName name="solver_mrt" localSheetId="9" hidden="1">0.075</definedName>
    <definedName name="solver_mrt" localSheetId="7" hidden="1">0.075</definedName>
    <definedName name="solver_mrt" localSheetId="10" hidden="1">0.075</definedName>
    <definedName name="solver_mrt" localSheetId="12" hidden="1">0.075</definedName>
    <definedName name="solver_mrt" localSheetId="4" hidden="1">0.075</definedName>
    <definedName name="solver_mrt" localSheetId="3" hidden="1">0.075</definedName>
    <definedName name="solver_mrt" localSheetId="17" hidden="1">0.075</definedName>
    <definedName name="solver_mrt" localSheetId="2" hidden="1">0.075</definedName>
    <definedName name="solver_mrt" localSheetId="1" hidden="1">0.075</definedName>
    <definedName name="solver_mrt" localSheetId="0" hidden="1">0.075</definedName>
    <definedName name="solver_msl" localSheetId="13" hidden="1">2</definedName>
    <definedName name="solver_msl" localSheetId="5" hidden="1">2</definedName>
    <definedName name="solver_msl" localSheetId="14" hidden="1">2</definedName>
    <definedName name="solver_msl" localSheetId="8" hidden="1">2</definedName>
    <definedName name="solver_msl" localSheetId="11" hidden="1">2</definedName>
    <definedName name="solver_msl" localSheetId="15" hidden="1">2</definedName>
    <definedName name="solver_msl" localSheetId="6" hidden="1">2</definedName>
    <definedName name="solver_msl" localSheetId="9" hidden="1">2</definedName>
    <definedName name="solver_msl" localSheetId="7" hidden="1">2</definedName>
    <definedName name="solver_msl" localSheetId="10" hidden="1">2</definedName>
    <definedName name="solver_msl" localSheetId="12" hidden="1">2</definedName>
    <definedName name="solver_msl" localSheetId="4" hidden="1">2</definedName>
    <definedName name="solver_msl" localSheetId="3" hidden="1">2</definedName>
    <definedName name="solver_msl" localSheetId="17" hidden="1">2</definedName>
    <definedName name="solver_msl" localSheetId="2" hidden="1">2</definedName>
    <definedName name="solver_msl" localSheetId="1" hidden="1">2</definedName>
    <definedName name="solver_msl" localSheetId="0" hidden="1">2</definedName>
    <definedName name="solver_neg" localSheetId="13" hidden="1">1</definedName>
    <definedName name="solver_neg" localSheetId="5" hidden="1">1</definedName>
    <definedName name="solver_neg" localSheetId="14" hidden="1">1</definedName>
    <definedName name="solver_neg" localSheetId="8" hidden="1">1</definedName>
    <definedName name="solver_neg" localSheetId="11" hidden="1">1</definedName>
    <definedName name="solver_neg" localSheetId="15" hidden="1">1</definedName>
    <definedName name="solver_neg" localSheetId="6" hidden="1">1</definedName>
    <definedName name="solver_neg" localSheetId="9" hidden="1">1</definedName>
    <definedName name="solver_neg" localSheetId="7" hidden="1">1</definedName>
    <definedName name="solver_neg" localSheetId="10" hidden="1">1</definedName>
    <definedName name="solver_neg" localSheetId="12" hidden="1">1</definedName>
    <definedName name="solver_neg" localSheetId="4" hidden="1">1</definedName>
    <definedName name="solver_neg" localSheetId="3" hidden="1">1</definedName>
    <definedName name="solver_neg" localSheetId="17" hidden="1">1</definedName>
    <definedName name="solver_neg" localSheetId="2" hidden="1">1</definedName>
    <definedName name="solver_neg" localSheetId="1" hidden="1">1</definedName>
    <definedName name="solver_neg" localSheetId="0" hidden="1">1</definedName>
    <definedName name="solver_nod" localSheetId="13" hidden="1">2147483647</definedName>
    <definedName name="solver_nod" localSheetId="5" hidden="1">2147483647</definedName>
    <definedName name="solver_nod" localSheetId="14" hidden="1">2147483647</definedName>
    <definedName name="solver_nod" localSheetId="8" hidden="1">2147483647</definedName>
    <definedName name="solver_nod" localSheetId="11" hidden="1">2147483647</definedName>
    <definedName name="solver_nod" localSheetId="15" hidden="1">2147483647</definedName>
    <definedName name="solver_nod" localSheetId="6" hidden="1">2147483647</definedName>
    <definedName name="solver_nod" localSheetId="9" hidden="1">2147483647</definedName>
    <definedName name="solver_nod" localSheetId="7" hidden="1">2147483647</definedName>
    <definedName name="solver_nod" localSheetId="10" hidden="1">2147483647</definedName>
    <definedName name="solver_nod" localSheetId="12" hidden="1">2147483647</definedName>
    <definedName name="solver_nod" localSheetId="4" hidden="1">2147483647</definedName>
    <definedName name="solver_nod" localSheetId="3" hidden="1">2147483647</definedName>
    <definedName name="solver_nod" localSheetId="17" hidden="1">2147483647</definedName>
    <definedName name="solver_nod" localSheetId="2" hidden="1">2147483647</definedName>
    <definedName name="solver_nod" localSheetId="1" hidden="1">2147483647</definedName>
    <definedName name="solver_nod" localSheetId="0" hidden="1">2147483647</definedName>
    <definedName name="solver_num" localSheetId="13" hidden="1">0</definedName>
    <definedName name="solver_num" localSheetId="5" hidden="1">0</definedName>
    <definedName name="solver_num" localSheetId="14" hidden="1">0</definedName>
    <definedName name="solver_num" localSheetId="8" hidden="1">0</definedName>
    <definedName name="solver_num" localSheetId="11" hidden="1">0</definedName>
    <definedName name="solver_num" localSheetId="15" hidden="1">0</definedName>
    <definedName name="solver_num" localSheetId="6" hidden="1">0</definedName>
    <definedName name="solver_num" localSheetId="9" hidden="1">0</definedName>
    <definedName name="solver_num" localSheetId="7" hidden="1">0</definedName>
    <definedName name="solver_num" localSheetId="10" hidden="1">0</definedName>
    <definedName name="solver_num" localSheetId="12" hidden="1">0</definedName>
    <definedName name="solver_num" localSheetId="4" hidden="1">0</definedName>
    <definedName name="solver_num" localSheetId="3" hidden="1">0</definedName>
    <definedName name="solver_num" localSheetId="17" hidden="1">0</definedName>
    <definedName name="solver_num" localSheetId="2" hidden="1">0</definedName>
    <definedName name="solver_num" localSheetId="1" hidden="1">0</definedName>
    <definedName name="solver_num" localSheetId="0" hidden="1">0</definedName>
    <definedName name="solver_nwt" localSheetId="13" hidden="1">1</definedName>
    <definedName name="solver_nwt" localSheetId="5" hidden="1">1</definedName>
    <definedName name="solver_nwt" localSheetId="14" hidden="1">1</definedName>
    <definedName name="solver_nwt" localSheetId="8" hidden="1">1</definedName>
    <definedName name="solver_nwt" localSheetId="11" hidden="1">1</definedName>
    <definedName name="solver_nwt" localSheetId="15" hidden="1">1</definedName>
    <definedName name="solver_nwt" localSheetId="6" hidden="1">1</definedName>
    <definedName name="solver_nwt" localSheetId="9" hidden="1">1</definedName>
    <definedName name="solver_nwt" localSheetId="7" hidden="1">1</definedName>
    <definedName name="solver_nwt" localSheetId="10" hidden="1">1</definedName>
    <definedName name="solver_nwt" localSheetId="12" hidden="1">1</definedName>
    <definedName name="solver_nwt" localSheetId="4" hidden="1">1</definedName>
    <definedName name="solver_nwt" localSheetId="3" hidden="1">1</definedName>
    <definedName name="solver_nwt" localSheetId="17" hidden="1">1</definedName>
    <definedName name="solver_nwt" localSheetId="2" hidden="1">1</definedName>
    <definedName name="solver_nwt" localSheetId="1" hidden="1">1</definedName>
    <definedName name="solver_nwt" localSheetId="0" hidden="1">1</definedName>
    <definedName name="solver_opt" localSheetId="13" hidden="1">'10atm'!$P$12</definedName>
    <definedName name="solver_opt" localSheetId="5" hidden="1">'150C'!$P$12</definedName>
    <definedName name="solver_opt" localSheetId="14" hidden="1">'15atm'!$P$12</definedName>
    <definedName name="solver_opt" localSheetId="8" hidden="1">'160h '!$P$12</definedName>
    <definedName name="solver_opt" localSheetId="11" hidden="1">'200C'!$P$12</definedName>
    <definedName name="solver_opt" localSheetId="15" hidden="1">'20atm'!$P$12</definedName>
    <definedName name="solver_opt" localSheetId="6" hidden="1">'20h'!$P$14</definedName>
    <definedName name="solver_opt" localSheetId="9" hidden="1">'320h '!$P$12</definedName>
    <definedName name="solver_opt" localSheetId="7" hidden="1">'40h '!$P$12</definedName>
    <definedName name="solver_opt" localSheetId="10" hidden="1">'50C'!$P$12</definedName>
    <definedName name="solver_opt" localSheetId="12" hidden="1">'5atm'!$P$12</definedName>
    <definedName name="solver_opt" localSheetId="4" hidden="1">'80 h'!$P$12</definedName>
    <definedName name="solver_opt" localSheetId="3" hidden="1">Fresh!$P$12</definedName>
    <definedName name="solver_opt" localSheetId="17" hidden="1">'Fresh (2)'!$M$12</definedName>
    <definedName name="solver_opt" localSheetId="2" hidden="1">O_150C!$P$12</definedName>
    <definedName name="solver_opt" localSheetId="1" hidden="1">'O_80h '!$P$12</definedName>
    <definedName name="solver_opt" localSheetId="0" hidden="1">O_Fresh!$P$12</definedName>
    <definedName name="solver_pre" localSheetId="13" hidden="1">0.000001</definedName>
    <definedName name="solver_pre" localSheetId="5" hidden="1">0.000001</definedName>
    <definedName name="solver_pre" localSheetId="14" hidden="1">0.000001</definedName>
    <definedName name="solver_pre" localSheetId="8" hidden="1">0.000001</definedName>
    <definedName name="solver_pre" localSheetId="11" hidden="1">0.000001</definedName>
    <definedName name="solver_pre" localSheetId="15" hidden="1">0.000001</definedName>
    <definedName name="solver_pre" localSheetId="6" hidden="1">0.000001</definedName>
    <definedName name="solver_pre" localSheetId="9" hidden="1">0.000001</definedName>
    <definedName name="solver_pre" localSheetId="7" hidden="1">0.000001</definedName>
    <definedName name="solver_pre" localSheetId="10" hidden="1">0.000001</definedName>
    <definedName name="solver_pre" localSheetId="12" hidden="1">0.000001</definedName>
    <definedName name="solver_pre" localSheetId="4" hidden="1">0.000001</definedName>
    <definedName name="solver_pre" localSheetId="3" hidden="1">0.000001</definedName>
    <definedName name="solver_pre" localSheetId="17" hidden="1">0.000001</definedName>
    <definedName name="solver_pre" localSheetId="2" hidden="1">0.000001</definedName>
    <definedName name="solver_pre" localSheetId="1" hidden="1">0.000001</definedName>
    <definedName name="solver_pre" localSheetId="0" hidden="1">0.000001</definedName>
    <definedName name="solver_rbv" localSheetId="13" hidden="1">2</definedName>
    <definedName name="solver_rbv" localSheetId="5" hidden="1">2</definedName>
    <definedName name="solver_rbv" localSheetId="14" hidden="1">2</definedName>
    <definedName name="solver_rbv" localSheetId="8" hidden="1">2</definedName>
    <definedName name="solver_rbv" localSheetId="11" hidden="1">2</definedName>
    <definedName name="solver_rbv" localSheetId="15" hidden="1">2</definedName>
    <definedName name="solver_rbv" localSheetId="6" hidden="1">2</definedName>
    <definedName name="solver_rbv" localSheetId="9" hidden="1">2</definedName>
    <definedName name="solver_rbv" localSheetId="7" hidden="1">2</definedName>
    <definedName name="solver_rbv" localSheetId="10" hidden="1">2</definedName>
    <definedName name="solver_rbv" localSheetId="12" hidden="1">2</definedName>
    <definedName name="solver_rbv" localSheetId="4" hidden="1">2</definedName>
    <definedName name="solver_rbv" localSheetId="3" hidden="1">2</definedName>
    <definedName name="solver_rbv" localSheetId="17" hidden="1">2</definedName>
    <definedName name="solver_rbv" localSheetId="2" hidden="1">2</definedName>
    <definedName name="solver_rbv" localSheetId="1" hidden="1">2</definedName>
    <definedName name="solver_rbv" localSheetId="0" hidden="1">2</definedName>
    <definedName name="solver_rlx" localSheetId="13" hidden="1">2</definedName>
    <definedName name="solver_rlx" localSheetId="5" hidden="1">2</definedName>
    <definedName name="solver_rlx" localSheetId="14" hidden="1">2</definedName>
    <definedName name="solver_rlx" localSheetId="8" hidden="1">2</definedName>
    <definedName name="solver_rlx" localSheetId="11" hidden="1">2</definedName>
    <definedName name="solver_rlx" localSheetId="15" hidden="1">2</definedName>
    <definedName name="solver_rlx" localSheetId="6" hidden="1">2</definedName>
    <definedName name="solver_rlx" localSheetId="9" hidden="1">2</definedName>
    <definedName name="solver_rlx" localSheetId="7" hidden="1">2</definedName>
    <definedName name="solver_rlx" localSheetId="10" hidden="1">2</definedName>
    <definedName name="solver_rlx" localSheetId="12" hidden="1">2</definedName>
    <definedName name="solver_rlx" localSheetId="4" hidden="1">2</definedName>
    <definedName name="solver_rlx" localSheetId="3" hidden="1">2</definedName>
    <definedName name="solver_rlx" localSheetId="17" hidden="1">2</definedName>
    <definedName name="solver_rlx" localSheetId="2" hidden="1">2</definedName>
    <definedName name="solver_rlx" localSheetId="1" hidden="1">2</definedName>
    <definedName name="solver_rlx" localSheetId="0" hidden="1">2</definedName>
    <definedName name="solver_rsd" localSheetId="13" hidden="1">0</definedName>
    <definedName name="solver_rsd" localSheetId="5" hidden="1">0</definedName>
    <definedName name="solver_rsd" localSheetId="14" hidden="1">0</definedName>
    <definedName name="solver_rsd" localSheetId="8" hidden="1">0</definedName>
    <definedName name="solver_rsd" localSheetId="11" hidden="1">0</definedName>
    <definedName name="solver_rsd" localSheetId="15" hidden="1">0</definedName>
    <definedName name="solver_rsd" localSheetId="6" hidden="1">0</definedName>
    <definedName name="solver_rsd" localSheetId="9" hidden="1">0</definedName>
    <definedName name="solver_rsd" localSheetId="7" hidden="1">0</definedName>
    <definedName name="solver_rsd" localSheetId="10" hidden="1">0</definedName>
    <definedName name="solver_rsd" localSheetId="12" hidden="1">0</definedName>
    <definedName name="solver_rsd" localSheetId="4" hidden="1">0</definedName>
    <definedName name="solver_rsd" localSheetId="3" hidden="1">0</definedName>
    <definedName name="solver_rsd" localSheetId="17" hidden="1">0</definedName>
    <definedName name="solver_rsd" localSheetId="2" hidden="1">0</definedName>
    <definedName name="solver_rsd" localSheetId="1" hidden="1">0</definedName>
    <definedName name="solver_rsd" localSheetId="0" hidden="1">0</definedName>
    <definedName name="solver_scl" localSheetId="13" hidden="1">2</definedName>
    <definedName name="solver_scl" localSheetId="5" hidden="1">2</definedName>
    <definedName name="solver_scl" localSheetId="14" hidden="1">2</definedName>
    <definedName name="solver_scl" localSheetId="8" hidden="1">2</definedName>
    <definedName name="solver_scl" localSheetId="11" hidden="1">2</definedName>
    <definedName name="solver_scl" localSheetId="15" hidden="1">2</definedName>
    <definedName name="solver_scl" localSheetId="6" hidden="1">2</definedName>
    <definedName name="solver_scl" localSheetId="9" hidden="1">2</definedName>
    <definedName name="solver_scl" localSheetId="7" hidden="1">2</definedName>
    <definedName name="solver_scl" localSheetId="10" hidden="1">2</definedName>
    <definedName name="solver_scl" localSheetId="12" hidden="1">2</definedName>
    <definedName name="solver_scl" localSheetId="4" hidden="1">2</definedName>
    <definedName name="solver_scl" localSheetId="3" hidden="1">2</definedName>
    <definedName name="solver_scl" localSheetId="17" hidden="1">2</definedName>
    <definedName name="solver_scl" localSheetId="2" hidden="1">2</definedName>
    <definedName name="solver_scl" localSheetId="1" hidden="1">2</definedName>
    <definedName name="solver_scl" localSheetId="0" hidden="1">2</definedName>
    <definedName name="solver_sho" localSheetId="13" hidden="1">2</definedName>
    <definedName name="solver_sho" localSheetId="5" hidden="1">2</definedName>
    <definedName name="solver_sho" localSheetId="14" hidden="1">2</definedName>
    <definedName name="solver_sho" localSheetId="8" hidden="1">2</definedName>
    <definedName name="solver_sho" localSheetId="11" hidden="1">2</definedName>
    <definedName name="solver_sho" localSheetId="15" hidden="1">2</definedName>
    <definedName name="solver_sho" localSheetId="6" hidden="1">2</definedName>
    <definedName name="solver_sho" localSheetId="9" hidden="1">2</definedName>
    <definedName name="solver_sho" localSheetId="7" hidden="1">2</definedName>
    <definedName name="solver_sho" localSheetId="10" hidden="1">2</definedName>
    <definedName name="solver_sho" localSheetId="12" hidden="1">2</definedName>
    <definedName name="solver_sho" localSheetId="4" hidden="1">2</definedName>
    <definedName name="solver_sho" localSheetId="3" hidden="1">2</definedName>
    <definedName name="solver_sho" localSheetId="17" hidden="1">2</definedName>
    <definedName name="solver_sho" localSheetId="2" hidden="1">2</definedName>
    <definedName name="solver_sho" localSheetId="1" hidden="1">2</definedName>
    <definedName name="solver_sho" localSheetId="0" hidden="1">2</definedName>
    <definedName name="solver_ssz" localSheetId="13" hidden="1">0</definedName>
    <definedName name="solver_ssz" localSheetId="5" hidden="1">0</definedName>
    <definedName name="solver_ssz" localSheetId="14" hidden="1">0</definedName>
    <definedName name="solver_ssz" localSheetId="8" hidden="1">0</definedName>
    <definedName name="solver_ssz" localSheetId="11" hidden="1">0</definedName>
    <definedName name="solver_ssz" localSheetId="15" hidden="1">0</definedName>
    <definedName name="solver_ssz" localSheetId="6" hidden="1">0</definedName>
    <definedName name="solver_ssz" localSheetId="9" hidden="1">0</definedName>
    <definedName name="solver_ssz" localSheetId="7" hidden="1">0</definedName>
    <definedName name="solver_ssz" localSheetId="10" hidden="1">0</definedName>
    <definedName name="solver_ssz" localSheetId="12" hidden="1">0</definedName>
    <definedName name="solver_ssz" localSheetId="4" hidden="1">0</definedName>
    <definedName name="solver_ssz" localSheetId="3" hidden="1">0</definedName>
    <definedName name="solver_ssz" localSheetId="17" hidden="1">0</definedName>
    <definedName name="solver_ssz" localSheetId="2" hidden="1">0</definedName>
    <definedName name="solver_ssz" localSheetId="1" hidden="1">0</definedName>
    <definedName name="solver_ssz" localSheetId="0" hidden="1">0</definedName>
    <definedName name="solver_tim" localSheetId="13" hidden="1">2147483647</definedName>
    <definedName name="solver_tim" localSheetId="5" hidden="1">2147483647</definedName>
    <definedName name="solver_tim" localSheetId="14" hidden="1">2147483647</definedName>
    <definedName name="solver_tim" localSheetId="8" hidden="1">2147483647</definedName>
    <definedName name="solver_tim" localSheetId="11" hidden="1">2147483647</definedName>
    <definedName name="solver_tim" localSheetId="15" hidden="1">2147483647</definedName>
    <definedName name="solver_tim" localSheetId="6" hidden="1">2147483647</definedName>
    <definedName name="solver_tim" localSheetId="9" hidden="1">2147483647</definedName>
    <definedName name="solver_tim" localSheetId="7" hidden="1">2147483647</definedName>
    <definedName name="solver_tim" localSheetId="10" hidden="1">2147483647</definedName>
    <definedName name="solver_tim" localSheetId="12" hidden="1">2147483647</definedName>
    <definedName name="solver_tim" localSheetId="4" hidden="1">2147483647</definedName>
    <definedName name="solver_tim" localSheetId="3" hidden="1">2147483647</definedName>
    <definedName name="solver_tim" localSheetId="17" hidden="1">2147483647</definedName>
    <definedName name="solver_tim" localSheetId="2" hidden="1">2147483647</definedName>
    <definedName name="solver_tim" localSheetId="1" hidden="1">2147483647</definedName>
    <definedName name="solver_tim" localSheetId="0" hidden="1">2147483647</definedName>
    <definedName name="solver_tol" localSheetId="13" hidden="1">0.01</definedName>
    <definedName name="solver_tol" localSheetId="5" hidden="1">0.01</definedName>
    <definedName name="solver_tol" localSheetId="14" hidden="1">0.01</definedName>
    <definedName name="solver_tol" localSheetId="8" hidden="1">0.01</definedName>
    <definedName name="solver_tol" localSheetId="11" hidden="1">0.01</definedName>
    <definedName name="solver_tol" localSheetId="15" hidden="1">0.01</definedName>
    <definedName name="solver_tol" localSheetId="6" hidden="1">0.01</definedName>
    <definedName name="solver_tol" localSheetId="9" hidden="1">0.01</definedName>
    <definedName name="solver_tol" localSheetId="7" hidden="1">0.01</definedName>
    <definedName name="solver_tol" localSheetId="10" hidden="1">0.01</definedName>
    <definedName name="solver_tol" localSheetId="12" hidden="1">0.01</definedName>
    <definedName name="solver_tol" localSheetId="4" hidden="1">0.01</definedName>
    <definedName name="solver_tol" localSheetId="3" hidden="1">0.01</definedName>
    <definedName name="solver_tol" localSheetId="17" hidden="1">0.01</definedName>
    <definedName name="solver_tol" localSheetId="2" hidden="1">0.01</definedName>
    <definedName name="solver_tol" localSheetId="1" hidden="1">0.01</definedName>
    <definedName name="solver_tol" localSheetId="0" hidden="1">0.01</definedName>
    <definedName name="solver_typ" localSheetId="13" hidden="1">2</definedName>
    <definedName name="solver_typ" localSheetId="5" hidden="1">2</definedName>
    <definedName name="solver_typ" localSheetId="14" hidden="1">2</definedName>
    <definedName name="solver_typ" localSheetId="8" hidden="1">2</definedName>
    <definedName name="solver_typ" localSheetId="11" hidden="1">2</definedName>
    <definedName name="solver_typ" localSheetId="15" hidden="1">2</definedName>
    <definedName name="solver_typ" localSheetId="6" hidden="1">2</definedName>
    <definedName name="solver_typ" localSheetId="9" hidden="1">2</definedName>
    <definedName name="solver_typ" localSheetId="7" hidden="1">2</definedName>
    <definedName name="solver_typ" localSheetId="10" hidden="1">2</definedName>
    <definedName name="solver_typ" localSheetId="12" hidden="1">2</definedName>
    <definedName name="solver_typ" localSheetId="4" hidden="1">2</definedName>
    <definedName name="solver_typ" localSheetId="3" hidden="1">2</definedName>
    <definedName name="solver_typ" localSheetId="17" hidden="1">2</definedName>
    <definedName name="solver_typ" localSheetId="2" hidden="1">2</definedName>
    <definedName name="solver_typ" localSheetId="1" hidden="1">2</definedName>
    <definedName name="solver_typ" localSheetId="0" hidden="1">2</definedName>
    <definedName name="solver_val" localSheetId="13" hidden="1">0</definedName>
    <definedName name="solver_val" localSheetId="5" hidden="1">0</definedName>
    <definedName name="solver_val" localSheetId="14" hidden="1">0</definedName>
    <definedName name="solver_val" localSheetId="8" hidden="1">0</definedName>
    <definedName name="solver_val" localSheetId="11" hidden="1">0</definedName>
    <definedName name="solver_val" localSheetId="15" hidden="1">0</definedName>
    <definedName name="solver_val" localSheetId="6" hidden="1">0</definedName>
    <definedName name="solver_val" localSheetId="9" hidden="1">0</definedName>
    <definedName name="solver_val" localSheetId="7" hidden="1">0</definedName>
    <definedName name="solver_val" localSheetId="10" hidden="1">0</definedName>
    <definedName name="solver_val" localSheetId="12" hidden="1">0</definedName>
    <definedName name="solver_val" localSheetId="4" hidden="1">0</definedName>
    <definedName name="solver_val" localSheetId="3" hidden="1">0</definedName>
    <definedName name="solver_val" localSheetId="17" hidden="1">0</definedName>
    <definedName name="solver_val" localSheetId="2" hidden="1">0</definedName>
    <definedName name="solver_val" localSheetId="1" hidden="1">0</definedName>
    <definedName name="solver_val" localSheetId="0" hidden="1">0</definedName>
    <definedName name="solver_ver" localSheetId="13" hidden="1">3</definedName>
    <definedName name="solver_ver" localSheetId="5" hidden="1">3</definedName>
    <definedName name="solver_ver" localSheetId="14" hidden="1">3</definedName>
    <definedName name="solver_ver" localSheetId="8" hidden="1">3</definedName>
    <definedName name="solver_ver" localSheetId="11" hidden="1">3</definedName>
    <definedName name="solver_ver" localSheetId="15" hidden="1">3</definedName>
    <definedName name="solver_ver" localSheetId="6" hidden="1">3</definedName>
    <definedName name="solver_ver" localSheetId="9" hidden="1">3</definedName>
    <definedName name="solver_ver" localSheetId="7" hidden="1">3</definedName>
    <definedName name="solver_ver" localSheetId="10" hidden="1">3</definedName>
    <definedName name="solver_ver" localSheetId="12" hidden="1">3</definedName>
    <definedName name="solver_ver" localSheetId="4" hidden="1">3</definedName>
    <definedName name="solver_ver" localSheetId="3" hidden="1">3</definedName>
    <definedName name="solver_ver" localSheetId="17" hidden="1">3</definedName>
    <definedName name="solver_ver" localSheetId="2" hidden="1">3</definedName>
    <definedName name="solver_ver" localSheetId="1" hidden="1">3</definedName>
    <definedName name="solver_ver" localSheetId="0" hidden="1">3</definedName>
  </definedNames>
  <calcPr calcId="145621"/>
</workbook>
</file>

<file path=xl/calcChain.xml><?xml version="1.0" encoding="utf-8"?>
<calcChain xmlns="http://schemas.openxmlformats.org/spreadsheetml/2006/main">
  <c r="Q7" i="33" l="1"/>
  <c r="P7" i="33" s="1"/>
  <c r="Q1" i="33"/>
  <c r="Q1" i="32"/>
  <c r="Q2" i="33"/>
  <c r="Q3" i="33"/>
  <c r="Q4" i="33"/>
  <c r="Q5" i="33"/>
  <c r="P5" i="33" s="1"/>
  <c r="P1" i="33"/>
  <c r="Q7" i="32"/>
  <c r="P7" i="32" s="1"/>
  <c r="Q2" i="32"/>
  <c r="P2" i="32" s="1"/>
  <c r="Q3" i="32"/>
  <c r="Q4" i="32"/>
  <c r="Q5" i="32"/>
  <c r="P6" i="32"/>
  <c r="P3" i="32"/>
  <c r="P4" i="32"/>
  <c r="P6" i="33"/>
  <c r="P4" i="33"/>
  <c r="P3" i="33"/>
  <c r="P2" i="33"/>
  <c r="P5" i="32"/>
  <c r="P1" i="32"/>
  <c r="Q3" i="1"/>
  <c r="Q7" i="1"/>
  <c r="P7" i="1" s="1"/>
  <c r="P8" i="31"/>
  <c r="P7" i="31"/>
  <c r="P6" i="31"/>
  <c r="P5" i="31"/>
  <c r="P4" i="31"/>
  <c r="P3" i="31"/>
  <c r="P2" i="31"/>
  <c r="P1" i="31"/>
  <c r="E89" i="33" l="1"/>
  <c r="E3" i="33"/>
  <c r="F2" i="33"/>
  <c r="F54" i="33"/>
  <c r="F46" i="33"/>
  <c r="F12" i="33"/>
  <c r="F6" i="33"/>
  <c r="F3" i="33"/>
  <c r="E4" i="33"/>
  <c r="E7" i="33"/>
  <c r="E6" i="33"/>
  <c r="F7" i="33"/>
  <c r="E11" i="33"/>
  <c r="E16" i="33"/>
  <c r="E18" i="33"/>
  <c r="E20" i="33"/>
  <c r="E22" i="33"/>
  <c r="E24" i="33"/>
  <c r="E26" i="33"/>
  <c r="E28" i="33"/>
  <c r="E30" i="33"/>
  <c r="E32" i="33"/>
  <c r="E34" i="33"/>
  <c r="E36" i="33"/>
  <c r="E38" i="33"/>
  <c r="E40" i="33"/>
  <c r="E42" i="33"/>
  <c r="F44" i="33"/>
  <c r="E2" i="33"/>
  <c r="F96" i="33"/>
  <c r="F95" i="33"/>
  <c r="F94" i="33"/>
  <c r="F93" i="33"/>
  <c r="F92" i="33"/>
  <c r="F91" i="33"/>
  <c r="F90" i="33"/>
  <c r="F89" i="33"/>
  <c r="I89" i="33" s="1"/>
  <c r="F88" i="33"/>
  <c r="F87" i="33"/>
  <c r="F86" i="33"/>
  <c r="F85" i="33"/>
  <c r="F84" i="33"/>
  <c r="F83" i="33"/>
  <c r="F82" i="33"/>
  <c r="F81" i="33"/>
  <c r="F80" i="33"/>
  <c r="F79" i="33"/>
  <c r="E78" i="33"/>
  <c r="F78" i="33"/>
  <c r="E76" i="33"/>
  <c r="E74" i="33"/>
  <c r="E72" i="33"/>
  <c r="E70" i="33"/>
  <c r="E68" i="33"/>
  <c r="E66" i="33"/>
  <c r="E64" i="33"/>
  <c r="E62" i="33"/>
  <c r="E60" i="33"/>
  <c r="E58" i="33"/>
  <c r="E56" i="33"/>
  <c r="E54" i="33"/>
  <c r="E96" i="33"/>
  <c r="E94" i="33"/>
  <c r="E92" i="33"/>
  <c r="E90" i="33"/>
  <c r="E88" i="33"/>
  <c r="H88" i="33" s="1"/>
  <c r="E86" i="33"/>
  <c r="E84" i="33"/>
  <c r="E82" i="33"/>
  <c r="E80" i="33"/>
  <c r="H80" i="33" s="1"/>
  <c r="F77" i="33"/>
  <c r="F75" i="33"/>
  <c r="F73" i="33"/>
  <c r="F71" i="33"/>
  <c r="F69" i="33"/>
  <c r="F67" i="33"/>
  <c r="F65" i="33"/>
  <c r="F63" i="33"/>
  <c r="F61" i="33"/>
  <c r="F59" i="33"/>
  <c r="F57" i="33"/>
  <c r="F55" i="33"/>
  <c r="E77" i="33"/>
  <c r="H77" i="33" s="1"/>
  <c r="E75" i="33"/>
  <c r="E73" i="33"/>
  <c r="H73" i="33" s="1"/>
  <c r="E71" i="33"/>
  <c r="H71" i="33" s="1"/>
  <c r="E69" i="33"/>
  <c r="H69" i="33" s="1"/>
  <c r="E67" i="33"/>
  <c r="H67" i="33" s="1"/>
  <c r="E65" i="33"/>
  <c r="H65" i="33" s="1"/>
  <c r="E63" i="33"/>
  <c r="H63" i="33" s="1"/>
  <c r="E61" i="33"/>
  <c r="E59" i="33"/>
  <c r="H59" i="33" s="1"/>
  <c r="E57" i="33"/>
  <c r="H57" i="33" s="1"/>
  <c r="E55" i="33"/>
  <c r="E91" i="33"/>
  <c r="H91" i="33" s="1"/>
  <c r="E83" i="33"/>
  <c r="F72" i="33"/>
  <c r="F64" i="33"/>
  <c r="F56" i="33"/>
  <c r="E46" i="33"/>
  <c r="E44" i="33"/>
  <c r="E93" i="33"/>
  <c r="E85" i="33"/>
  <c r="F74" i="33"/>
  <c r="F66" i="33"/>
  <c r="F58" i="33"/>
  <c r="F53" i="33"/>
  <c r="F52" i="33"/>
  <c r="F51" i="33"/>
  <c r="F50" i="33"/>
  <c r="F49" i="33"/>
  <c r="F48" i="33"/>
  <c r="F47" i="33"/>
  <c r="F45" i="33"/>
  <c r="E95" i="33"/>
  <c r="H95" i="33" s="1"/>
  <c r="E87" i="33"/>
  <c r="E79" i="33"/>
  <c r="F76" i="33"/>
  <c r="I76" i="33" s="1"/>
  <c r="F68" i="33"/>
  <c r="F60" i="33"/>
  <c r="E53" i="33"/>
  <c r="E52" i="33"/>
  <c r="E51" i="33"/>
  <c r="E50" i="33"/>
  <c r="E49" i="33"/>
  <c r="E48" i="33"/>
  <c r="E47" i="33"/>
  <c r="E45" i="33"/>
  <c r="F43" i="33"/>
  <c r="F42" i="33"/>
  <c r="F41" i="33"/>
  <c r="F40" i="33"/>
  <c r="F39" i="33"/>
  <c r="F38" i="33"/>
  <c r="F37" i="33"/>
  <c r="F36" i="33"/>
  <c r="I36" i="33" s="1"/>
  <c r="F35" i="33"/>
  <c r="F34" i="33"/>
  <c r="F33" i="33"/>
  <c r="F32" i="33"/>
  <c r="F31" i="33"/>
  <c r="F30" i="33"/>
  <c r="F29" i="33"/>
  <c r="F28" i="33"/>
  <c r="I28" i="33" s="1"/>
  <c r="F27" i="33"/>
  <c r="F26" i="33"/>
  <c r="F25" i="33"/>
  <c r="F24" i="33"/>
  <c r="F23" i="33"/>
  <c r="F22" i="33"/>
  <c r="F21" i="33"/>
  <c r="F20" i="33"/>
  <c r="I20" i="33" s="1"/>
  <c r="F19" i="33"/>
  <c r="F18" i="33"/>
  <c r="F17" i="33"/>
  <c r="F16" i="33"/>
  <c r="F15" i="33"/>
  <c r="F14" i="33"/>
  <c r="F4" i="33"/>
  <c r="E5" i="33"/>
  <c r="E8" i="33"/>
  <c r="E9" i="33"/>
  <c r="E10" i="33"/>
  <c r="F11" i="33"/>
  <c r="E13" i="33"/>
  <c r="F70" i="33"/>
  <c r="E81" i="33"/>
  <c r="F5" i="33"/>
  <c r="F8" i="33"/>
  <c r="F9" i="33"/>
  <c r="F10" i="33"/>
  <c r="E12" i="33"/>
  <c r="F13" i="33"/>
  <c r="E14" i="33"/>
  <c r="H14" i="33" s="1"/>
  <c r="E15" i="33"/>
  <c r="E17" i="33"/>
  <c r="E19" i="33"/>
  <c r="E21" i="33"/>
  <c r="E23" i="33"/>
  <c r="E25" i="33"/>
  <c r="E27" i="33"/>
  <c r="H27" i="33" s="1"/>
  <c r="E29" i="33"/>
  <c r="E31" i="33"/>
  <c r="E33" i="33"/>
  <c r="E35" i="33"/>
  <c r="H35" i="33" s="1"/>
  <c r="E37" i="33"/>
  <c r="E39" i="33"/>
  <c r="E41" i="33"/>
  <c r="E43" i="33"/>
  <c r="H43" i="33" s="1"/>
  <c r="F62" i="33"/>
  <c r="E30" i="32"/>
  <c r="F2" i="32"/>
  <c r="E22" i="32"/>
  <c r="E63" i="32"/>
  <c r="E14" i="32"/>
  <c r="F8" i="32"/>
  <c r="E16" i="32"/>
  <c r="E24" i="32"/>
  <c r="E32" i="32"/>
  <c r="E3" i="32"/>
  <c r="E55" i="32"/>
  <c r="F10" i="32"/>
  <c r="E18" i="32"/>
  <c r="E26" i="32"/>
  <c r="E34" i="32"/>
  <c r="F12" i="32"/>
  <c r="E20" i="32"/>
  <c r="E28" i="32"/>
  <c r="E6" i="32"/>
  <c r="E59" i="32"/>
  <c r="E96" i="32"/>
  <c r="F5" i="32"/>
  <c r="F9" i="32"/>
  <c r="F11" i="32"/>
  <c r="E13" i="32"/>
  <c r="E15" i="32"/>
  <c r="E17" i="32"/>
  <c r="E19" i="32"/>
  <c r="E21" i="32"/>
  <c r="E23" i="32"/>
  <c r="E25" i="32"/>
  <c r="E27" i="32"/>
  <c r="E29" i="32"/>
  <c r="E31" i="32"/>
  <c r="E33" i="32"/>
  <c r="E35" i="32"/>
  <c r="E2" i="32"/>
  <c r="F93" i="32"/>
  <c r="F91" i="32"/>
  <c r="F87" i="32"/>
  <c r="F83" i="32"/>
  <c r="F79" i="32"/>
  <c r="E54" i="32"/>
  <c r="E52" i="32"/>
  <c r="E50" i="32"/>
  <c r="E48" i="32"/>
  <c r="E46" i="32"/>
  <c r="E45" i="32"/>
  <c r="E43" i="32"/>
  <c r="E41" i="32"/>
  <c r="E39" i="32"/>
  <c r="E37" i="32"/>
  <c r="F35" i="32"/>
  <c r="F33" i="32"/>
  <c r="F31" i="32"/>
  <c r="F30" i="32"/>
  <c r="F27" i="32"/>
  <c r="F25" i="32"/>
  <c r="F24" i="32"/>
  <c r="F20" i="32"/>
  <c r="F18" i="32"/>
  <c r="H18" i="32" s="1"/>
  <c r="F17" i="32"/>
  <c r="F15" i="32"/>
  <c r="F13" i="32"/>
  <c r="F6" i="32"/>
  <c r="E93" i="32"/>
  <c r="E89" i="32"/>
  <c r="E85" i="32"/>
  <c r="E81" i="32"/>
  <c r="E79" i="32"/>
  <c r="H79" i="32" s="1"/>
  <c r="F95" i="32"/>
  <c r="F89" i="32"/>
  <c r="F85" i="32"/>
  <c r="F81" i="32"/>
  <c r="E53" i="32"/>
  <c r="E51" i="32"/>
  <c r="E49" i="32"/>
  <c r="E47" i="32"/>
  <c r="E44" i="32"/>
  <c r="E42" i="32"/>
  <c r="E40" i="32"/>
  <c r="E38" i="32"/>
  <c r="E36" i="32"/>
  <c r="F34" i="32"/>
  <c r="F32" i="32"/>
  <c r="H32" i="32" s="1"/>
  <c r="F29" i="32"/>
  <c r="F28" i="32"/>
  <c r="F26" i="32"/>
  <c r="F23" i="32"/>
  <c r="F22" i="32"/>
  <c r="F21" i="32"/>
  <c r="F19" i="32"/>
  <c r="I19" i="32" s="1"/>
  <c r="F16" i="32"/>
  <c r="F14" i="32"/>
  <c r="E7" i="32"/>
  <c r="F3" i="32"/>
  <c r="E95" i="32"/>
  <c r="E91" i="32"/>
  <c r="E87" i="32"/>
  <c r="E83" i="32"/>
  <c r="E4" i="32"/>
  <c r="F7" i="32"/>
  <c r="E57" i="32"/>
  <c r="E61" i="32"/>
  <c r="E80" i="32"/>
  <c r="E82" i="32"/>
  <c r="E84" i="32"/>
  <c r="E86" i="32"/>
  <c r="E88" i="32"/>
  <c r="E90" i="32"/>
  <c r="E92" i="32"/>
  <c r="E94" i="32"/>
  <c r="F77" i="32"/>
  <c r="F76" i="32"/>
  <c r="F75" i="32"/>
  <c r="F74" i="32"/>
  <c r="F73" i="32"/>
  <c r="F72" i="32"/>
  <c r="F71" i="32"/>
  <c r="F70" i="32"/>
  <c r="F69" i="32"/>
  <c r="F68" i="32"/>
  <c r="F67" i="32"/>
  <c r="F66" i="32"/>
  <c r="F65" i="32"/>
  <c r="F64" i="32"/>
  <c r="F63" i="32"/>
  <c r="F62" i="32"/>
  <c r="F61" i="32"/>
  <c r="F60" i="32"/>
  <c r="F59" i="32"/>
  <c r="F58" i="32"/>
  <c r="F57" i="32"/>
  <c r="F56" i="32"/>
  <c r="F55" i="32"/>
  <c r="F78" i="32"/>
  <c r="E77" i="32"/>
  <c r="H77" i="32" s="1"/>
  <c r="E76" i="32"/>
  <c r="H76" i="32" s="1"/>
  <c r="E75" i="32"/>
  <c r="E74" i="32"/>
  <c r="H74" i="32" s="1"/>
  <c r="E73" i="32"/>
  <c r="H73" i="32" s="1"/>
  <c r="E72" i="32"/>
  <c r="H72" i="32" s="1"/>
  <c r="E71" i="32"/>
  <c r="H71" i="32" s="1"/>
  <c r="E70" i="32"/>
  <c r="H70" i="32" s="1"/>
  <c r="E69" i="32"/>
  <c r="E68" i="32"/>
  <c r="H68" i="32" s="1"/>
  <c r="E67" i="32"/>
  <c r="H67" i="32" s="1"/>
  <c r="E66" i="32"/>
  <c r="H66" i="32" s="1"/>
  <c r="E65" i="32"/>
  <c r="H65" i="32" s="1"/>
  <c r="E64" i="32"/>
  <c r="H64" i="32" s="1"/>
  <c r="E62" i="32"/>
  <c r="E60" i="32"/>
  <c r="E58" i="32"/>
  <c r="E56" i="32"/>
  <c r="H56" i="32" s="1"/>
  <c r="F54" i="32"/>
  <c r="F53" i="32"/>
  <c r="F52" i="32"/>
  <c r="F51" i="32"/>
  <c r="F50" i="32"/>
  <c r="F49" i="32"/>
  <c r="F48" i="32"/>
  <c r="F47" i="32"/>
  <c r="F46" i="32"/>
  <c r="F45" i="32"/>
  <c r="F44" i="32"/>
  <c r="F43" i="32"/>
  <c r="F42" i="32"/>
  <c r="F41" i="32"/>
  <c r="F40" i="32"/>
  <c r="F39" i="32"/>
  <c r="F38" i="32"/>
  <c r="F37" i="32"/>
  <c r="F36" i="32"/>
  <c r="F4" i="32"/>
  <c r="E5" i="32"/>
  <c r="E8" i="32"/>
  <c r="E9" i="32"/>
  <c r="E10" i="32"/>
  <c r="E11" i="32"/>
  <c r="E12" i="32"/>
  <c r="E78" i="32"/>
  <c r="F80" i="32"/>
  <c r="F82" i="32"/>
  <c r="F84" i="32"/>
  <c r="F86" i="32"/>
  <c r="F88" i="32"/>
  <c r="F90" i="32"/>
  <c r="F92" i="32"/>
  <c r="F94" i="32"/>
  <c r="F96" i="32"/>
  <c r="E2" i="31"/>
  <c r="E54" i="31"/>
  <c r="E48" i="31"/>
  <c r="E42" i="31"/>
  <c r="H42" i="31" s="1"/>
  <c r="J42" i="31" s="1"/>
  <c r="L42" i="31" s="1"/>
  <c r="E40" i="31"/>
  <c r="E34" i="31"/>
  <c r="E25" i="31"/>
  <c r="F23" i="31"/>
  <c r="I23" i="31" s="1"/>
  <c r="F21" i="31"/>
  <c r="F19" i="31"/>
  <c r="F16" i="31"/>
  <c r="F14" i="31"/>
  <c r="I14" i="31" s="1"/>
  <c r="K14" i="31" s="1"/>
  <c r="M14" i="31" s="1"/>
  <c r="F13" i="31"/>
  <c r="E7" i="31"/>
  <c r="F6" i="31"/>
  <c r="E5" i="31"/>
  <c r="F4" i="31"/>
  <c r="E81" i="31"/>
  <c r="E50" i="31"/>
  <c r="E46" i="31"/>
  <c r="H46" i="31" s="1"/>
  <c r="J46" i="31" s="1"/>
  <c r="L46" i="31" s="1"/>
  <c r="E38" i="31"/>
  <c r="E30" i="31"/>
  <c r="E27" i="31"/>
  <c r="F22" i="31"/>
  <c r="I22" i="31" s="1"/>
  <c r="K22" i="31" s="1"/>
  <c r="M22" i="31" s="1"/>
  <c r="F20" i="31"/>
  <c r="F17" i="31"/>
  <c r="F15" i="31"/>
  <c r="E4" i="31"/>
  <c r="H4" i="31" s="1"/>
  <c r="F3" i="31"/>
  <c r="E89" i="31"/>
  <c r="E52" i="31"/>
  <c r="E44" i="31"/>
  <c r="H44" i="31" s="1"/>
  <c r="J44" i="31" s="1"/>
  <c r="L44" i="31" s="1"/>
  <c r="E36" i="31"/>
  <c r="E32" i="31"/>
  <c r="F18" i="31"/>
  <c r="E93" i="31"/>
  <c r="H93" i="31" s="1"/>
  <c r="J93" i="31" s="1"/>
  <c r="L93" i="31" s="1"/>
  <c r="E3" i="31"/>
  <c r="F2" i="31"/>
  <c r="H2" i="31"/>
  <c r="F7" i="31"/>
  <c r="E8" i="31"/>
  <c r="H8" i="31" s="1"/>
  <c r="I12" i="31"/>
  <c r="H16" i="31"/>
  <c r="H25" i="31"/>
  <c r="E83" i="31"/>
  <c r="E91" i="31"/>
  <c r="I2" i="31"/>
  <c r="K2" i="31" s="1"/>
  <c r="M2" i="31" s="1"/>
  <c r="H7" i="31"/>
  <c r="F8" i="31"/>
  <c r="E9" i="31"/>
  <c r="H9" i="31" s="1"/>
  <c r="E10" i="31"/>
  <c r="E11" i="31"/>
  <c r="E12" i="31"/>
  <c r="I13" i="31"/>
  <c r="I17" i="31"/>
  <c r="I21" i="31"/>
  <c r="E24" i="31"/>
  <c r="I25" i="31"/>
  <c r="K25" i="31" s="1"/>
  <c r="M25" i="31" s="1"/>
  <c r="E26" i="31"/>
  <c r="E28" i="31"/>
  <c r="E29" i="31"/>
  <c r="E31" i="31"/>
  <c r="E33" i="31"/>
  <c r="E35" i="31"/>
  <c r="E37" i="31"/>
  <c r="E39" i="31"/>
  <c r="E41" i="31"/>
  <c r="E43" i="31"/>
  <c r="E45" i="31"/>
  <c r="E47" i="31"/>
  <c r="E49" i="31"/>
  <c r="E51" i="31"/>
  <c r="E53" i="31"/>
  <c r="E85" i="31"/>
  <c r="H85" i="31" s="1"/>
  <c r="H92" i="31"/>
  <c r="H84" i="31"/>
  <c r="H72" i="31"/>
  <c r="H64" i="31"/>
  <c r="H57" i="31"/>
  <c r="I53" i="31"/>
  <c r="I49" i="31"/>
  <c r="I45" i="31"/>
  <c r="I41" i="31"/>
  <c r="I37" i="31"/>
  <c r="I33" i="31"/>
  <c r="I29" i="31"/>
  <c r="H3" i="31"/>
  <c r="F77" i="31"/>
  <c r="I77" i="31" s="1"/>
  <c r="F76" i="31"/>
  <c r="I76" i="31" s="1"/>
  <c r="F75" i="31"/>
  <c r="I75" i="31" s="1"/>
  <c r="F74" i="31"/>
  <c r="I74" i="31" s="1"/>
  <c r="F73" i="31"/>
  <c r="I73" i="31" s="1"/>
  <c r="F72" i="31"/>
  <c r="I72" i="31" s="1"/>
  <c r="K72" i="31" s="1"/>
  <c r="M72" i="31" s="1"/>
  <c r="F71" i="31"/>
  <c r="I71" i="31" s="1"/>
  <c r="F70" i="31"/>
  <c r="I70" i="31" s="1"/>
  <c r="F69" i="31"/>
  <c r="I69" i="31" s="1"/>
  <c r="F68" i="31"/>
  <c r="I68" i="31" s="1"/>
  <c r="F67" i="31"/>
  <c r="I67" i="31" s="1"/>
  <c r="F66" i="31"/>
  <c r="I66" i="31" s="1"/>
  <c r="F65" i="31"/>
  <c r="I65" i="31" s="1"/>
  <c r="F64" i="31"/>
  <c r="I64" i="31" s="1"/>
  <c r="K64" i="31" s="1"/>
  <c r="M64" i="31" s="1"/>
  <c r="F63" i="31"/>
  <c r="I63" i="31" s="1"/>
  <c r="F62" i="31"/>
  <c r="I62" i="31" s="1"/>
  <c r="F61" i="31"/>
  <c r="I61" i="31" s="1"/>
  <c r="F60" i="31"/>
  <c r="I60" i="31" s="1"/>
  <c r="F59" i="31"/>
  <c r="I59" i="31" s="1"/>
  <c r="F58" i="31"/>
  <c r="I58" i="31" s="1"/>
  <c r="F57" i="31"/>
  <c r="I57" i="31" s="1"/>
  <c r="K57" i="31" s="1"/>
  <c r="M57" i="31" s="1"/>
  <c r="F56" i="31"/>
  <c r="I56" i="31" s="1"/>
  <c r="F55" i="31"/>
  <c r="I55" i="31" s="1"/>
  <c r="F78" i="31"/>
  <c r="I78" i="31" s="1"/>
  <c r="E77" i="31"/>
  <c r="H77" i="31" s="1"/>
  <c r="J77" i="31" s="1"/>
  <c r="L77" i="31" s="1"/>
  <c r="E76" i="31"/>
  <c r="H76" i="31" s="1"/>
  <c r="J76" i="31" s="1"/>
  <c r="L76" i="31" s="1"/>
  <c r="E75" i="31"/>
  <c r="H75" i="31" s="1"/>
  <c r="J75" i="31" s="1"/>
  <c r="L75" i="31" s="1"/>
  <c r="E74" i="31"/>
  <c r="H74" i="31" s="1"/>
  <c r="J74" i="31" s="1"/>
  <c r="L74" i="31" s="1"/>
  <c r="E73" i="31"/>
  <c r="H73" i="31" s="1"/>
  <c r="J73" i="31" s="1"/>
  <c r="L73" i="31" s="1"/>
  <c r="E72" i="31"/>
  <c r="E71" i="31"/>
  <c r="H71" i="31" s="1"/>
  <c r="J71" i="31" s="1"/>
  <c r="L71" i="31" s="1"/>
  <c r="E70" i="31"/>
  <c r="H70" i="31" s="1"/>
  <c r="J70" i="31" s="1"/>
  <c r="L70" i="31" s="1"/>
  <c r="E69" i="31"/>
  <c r="H69" i="31" s="1"/>
  <c r="J69" i="31" s="1"/>
  <c r="L69" i="31" s="1"/>
  <c r="E68" i="31"/>
  <c r="H68" i="31" s="1"/>
  <c r="J68" i="31" s="1"/>
  <c r="L68" i="31" s="1"/>
  <c r="E67" i="31"/>
  <c r="H67" i="31" s="1"/>
  <c r="J67" i="31" s="1"/>
  <c r="L67" i="31" s="1"/>
  <c r="E66" i="31"/>
  <c r="H66" i="31" s="1"/>
  <c r="J66" i="31" s="1"/>
  <c r="L66" i="31" s="1"/>
  <c r="E65" i="31"/>
  <c r="H65" i="31" s="1"/>
  <c r="J65" i="31" s="1"/>
  <c r="L65" i="31" s="1"/>
  <c r="E64" i="31"/>
  <c r="E63" i="31"/>
  <c r="H63" i="31" s="1"/>
  <c r="J63" i="31" s="1"/>
  <c r="L63" i="31" s="1"/>
  <c r="E62" i="31"/>
  <c r="H62" i="31" s="1"/>
  <c r="J62" i="31" s="1"/>
  <c r="L62" i="31" s="1"/>
  <c r="E61" i="31"/>
  <c r="H61" i="31" s="1"/>
  <c r="J61" i="31" s="1"/>
  <c r="L61" i="31" s="1"/>
  <c r="E60" i="31"/>
  <c r="H60" i="31" s="1"/>
  <c r="J60" i="31" s="1"/>
  <c r="L60" i="31" s="1"/>
  <c r="E59" i="31"/>
  <c r="H59" i="31" s="1"/>
  <c r="J59" i="31" s="1"/>
  <c r="L59" i="31" s="1"/>
  <c r="F96" i="31"/>
  <c r="I96" i="31" s="1"/>
  <c r="F95" i="31"/>
  <c r="I95" i="31" s="1"/>
  <c r="K95" i="31" s="1"/>
  <c r="M95" i="31" s="1"/>
  <c r="F94" i="31"/>
  <c r="I94" i="31" s="1"/>
  <c r="F93" i="31"/>
  <c r="I93" i="31" s="1"/>
  <c r="F92" i="31"/>
  <c r="I92" i="31" s="1"/>
  <c r="K92" i="31" s="1"/>
  <c r="M92" i="31" s="1"/>
  <c r="F91" i="31"/>
  <c r="H91" i="31" s="1"/>
  <c r="F90" i="31"/>
  <c r="I90" i="31" s="1"/>
  <c r="F89" i="31"/>
  <c r="H89" i="31" s="1"/>
  <c r="F88" i="31"/>
  <c r="I88" i="31" s="1"/>
  <c r="F87" i="31"/>
  <c r="I87" i="31" s="1"/>
  <c r="K87" i="31" s="1"/>
  <c r="M87" i="31" s="1"/>
  <c r="F86" i="31"/>
  <c r="I86" i="31" s="1"/>
  <c r="F85" i="31"/>
  <c r="I85" i="31" s="1"/>
  <c r="K85" i="31" s="1"/>
  <c r="M85" i="31" s="1"/>
  <c r="F84" i="31"/>
  <c r="I84" i="31" s="1"/>
  <c r="K84" i="31" s="1"/>
  <c r="M84" i="31" s="1"/>
  <c r="F83" i="31"/>
  <c r="H83" i="31" s="1"/>
  <c r="F82" i="31"/>
  <c r="I82" i="31" s="1"/>
  <c r="F81" i="31"/>
  <c r="H81" i="31" s="1"/>
  <c r="F80" i="31"/>
  <c r="I80" i="31" s="1"/>
  <c r="F79" i="31"/>
  <c r="I79" i="31" s="1"/>
  <c r="E78" i="31"/>
  <c r="H78" i="31" s="1"/>
  <c r="J78" i="31" s="1"/>
  <c r="L78" i="31" s="1"/>
  <c r="E96" i="31"/>
  <c r="H96" i="31" s="1"/>
  <c r="J96" i="31" s="1"/>
  <c r="L96" i="31" s="1"/>
  <c r="E94" i="31"/>
  <c r="H94" i="31" s="1"/>
  <c r="J94" i="31" s="1"/>
  <c r="L94" i="31" s="1"/>
  <c r="E92" i="31"/>
  <c r="E90" i="31"/>
  <c r="H90" i="31" s="1"/>
  <c r="J90" i="31" s="1"/>
  <c r="L90" i="31" s="1"/>
  <c r="E88" i="31"/>
  <c r="H88" i="31" s="1"/>
  <c r="J88" i="31" s="1"/>
  <c r="L88" i="31" s="1"/>
  <c r="E86" i="31"/>
  <c r="H86" i="31" s="1"/>
  <c r="J86" i="31" s="1"/>
  <c r="L86" i="31" s="1"/>
  <c r="E84" i="31"/>
  <c r="E82" i="31"/>
  <c r="H82" i="31" s="1"/>
  <c r="J82" i="31" s="1"/>
  <c r="L82" i="31" s="1"/>
  <c r="E80" i="31"/>
  <c r="H80" i="31" s="1"/>
  <c r="J80" i="31" s="1"/>
  <c r="L80" i="31" s="1"/>
  <c r="E58" i="31"/>
  <c r="H58" i="31" s="1"/>
  <c r="J58" i="31" s="1"/>
  <c r="L58" i="31" s="1"/>
  <c r="E57" i="31"/>
  <c r="E56" i="31"/>
  <c r="H56" i="31" s="1"/>
  <c r="J56" i="31" s="1"/>
  <c r="L56" i="31" s="1"/>
  <c r="E55" i="31"/>
  <c r="H55" i="31" s="1"/>
  <c r="J55" i="31" s="1"/>
  <c r="L55" i="31" s="1"/>
  <c r="F54" i="31"/>
  <c r="H54" i="31" s="1"/>
  <c r="F53" i="31"/>
  <c r="H53" i="31" s="1"/>
  <c r="J53" i="31" s="1"/>
  <c r="L53" i="31" s="1"/>
  <c r="F52" i="31"/>
  <c r="I52" i="31" s="1"/>
  <c r="F51" i="31"/>
  <c r="I51" i="31" s="1"/>
  <c r="F50" i="31"/>
  <c r="H50" i="31" s="1"/>
  <c r="F49" i="31"/>
  <c r="H49" i="31" s="1"/>
  <c r="J49" i="31" s="1"/>
  <c r="L49" i="31" s="1"/>
  <c r="F48" i="31"/>
  <c r="I48" i="31" s="1"/>
  <c r="F47" i="31"/>
  <c r="I47" i="31" s="1"/>
  <c r="F46" i="31"/>
  <c r="I46" i="31" s="1"/>
  <c r="F45" i="31"/>
  <c r="H45" i="31" s="1"/>
  <c r="J45" i="31" s="1"/>
  <c r="L45" i="31" s="1"/>
  <c r="F44" i="31"/>
  <c r="I44" i="31" s="1"/>
  <c r="F43" i="31"/>
  <c r="I43" i="31" s="1"/>
  <c r="F42" i="31"/>
  <c r="I42" i="31" s="1"/>
  <c r="F41" i="31"/>
  <c r="H41" i="31" s="1"/>
  <c r="J41" i="31" s="1"/>
  <c r="L41" i="31" s="1"/>
  <c r="F40" i="31"/>
  <c r="I40" i="31" s="1"/>
  <c r="F39" i="31"/>
  <c r="I39" i="31" s="1"/>
  <c r="F38" i="31"/>
  <c r="H38" i="31" s="1"/>
  <c r="F37" i="31"/>
  <c r="H37" i="31" s="1"/>
  <c r="J37" i="31" s="1"/>
  <c r="L37" i="31" s="1"/>
  <c r="F36" i="31"/>
  <c r="I36" i="31" s="1"/>
  <c r="F35" i="31"/>
  <c r="I35" i="31" s="1"/>
  <c r="F34" i="31"/>
  <c r="H34" i="31" s="1"/>
  <c r="F33" i="31"/>
  <c r="H33" i="31" s="1"/>
  <c r="J33" i="31" s="1"/>
  <c r="L33" i="31" s="1"/>
  <c r="F32" i="31"/>
  <c r="I32" i="31" s="1"/>
  <c r="F31" i="31"/>
  <c r="H31" i="31" s="1"/>
  <c r="F30" i="31"/>
  <c r="H30" i="31" s="1"/>
  <c r="F29" i="31"/>
  <c r="H29" i="31" s="1"/>
  <c r="J29" i="31" s="1"/>
  <c r="L29" i="31" s="1"/>
  <c r="F28" i="31"/>
  <c r="I28" i="31" s="1"/>
  <c r="F27" i="31"/>
  <c r="H27" i="31" s="1"/>
  <c r="F26" i="31"/>
  <c r="I26" i="31" s="1"/>
  <c r="F25" i="31"/>
  <c r="F24" i="31"/>
  <c r="I24" i="31" s="1"/>
  <c r="I3" i="31"/>
  <c r="K3" i="31" s="1"/>
  <c r="M3" i="31" s="1"/>
  <c r="F5" i="31"/>
  <c r="I5" i="31" s="1"/>
  <c r="E6" i="31"/>
  <c r="I6" i="31" s="1"/>
  <c r="I7" i="31"/>
  <c r="K7" i="31" s="1"/>
  <c r="M7" i="31" s="1"/>
  <c r="F9" i="31"/>
  <c r="I9" i="31" s="1"/>
  <c r="K9" i="31" s="1"/>
  <c r="M9" i="31" s="1"/>
  <c r="F10" i="31"/>
  <c r="I10" i="31" s="1"/>
  <c r="F11" i="31"/>
  <c r="I11" i="31" s="1"/>
  <c r="F12" i="31"/>
  <c r="E13" i="31"/>
  <c r="H13" i="31" s="1"/>
  <c r="J13" i="31" s="1"/>
  <c r="L13" i="31" s="1"/>
  <c r="E14" i="31"/>
  <c r="H14" i="31" s="1"/>
  <c r="E15" i="31"/>
  <c r="I15" i="31" s="1"/>
  <c r="E16" i="31"/>
  <c r="I16" i="31" s="1"/>
  <c r="K16" i="31" s="1"/>
  <c r="M16" i="31" s="1"/>
  <c r="E17" i="31"/>
  <c r="H17" i="31" s="1"/>
  <c r="J17" i="31" s="1"/>
  <c r="L17" i="31" s="1"/>
  <c r="E18" i="31"/>
  <c r="I18" i="31" s="1"/>
  <c r="E19" i="31"/>
  <c r="I19" i="31" s="1"/>
  <c r="E20" i="31"/>
  <c r="I20" i="31" s="1"/>
  <c r="E21" i="31"/>
  <c r="H21" i="31" s="1"/>
  <c r="J21" i="31" s="1"/>
  <c r="L21" i="31" s="1"/>
  <c r="E22" i="31"/>
  <c r="H22" i="31" s="1"/>
  <c r="E23" i="31"/>
  <c r="H23" i="31" s="1"/>
  <c r="J23" i="31" s="1"/>
  <c r="L23" i="31" s="1"/>
  <c r="H24" i="31"/>
  <c r="J24" i="31" s="1"/>
  <c r="L24" i="31" s="1"/>
  <c r="H26" i="31"/>
  <c r="J26" i="31" s="1"/>
  <c r="L26" i="31" s="1"/>
  <c r="H28" i="31"/>
  <c r="J28" i="31" s="1"/>
  <c r="L28" i="31" s="1"/>
  <c r="E79" i="31"/>
  <c r="H79" i="31" s="1"/>
  <c r="J79" i="31" s="1"/>
  <c r="L79" i="31" s="1"/>
  <c r="E87" i="31"/>
  <c r="H87" i="31" s="1"/>
  <c r="E95" i="31"/>
  <c r="H95" i="31" s="1"/>
  <c r="P8" i="30"/>
  <c r="E65" i="30" s="1"/>
  <c r="P7" i="30"/>
  <c r="P6" i="30"/>
  <c r="P5" i="30"/>
  <c r="P4" i="30"/>
  <c r="P3" i="30"/>
  <c r="P2" i="30"/>
  <c r="P1" i="30"/>
  <c r="P8" i="29"/>
  <c r="F32" i="29" s="1"/>
  <c r="P7" i="29"/>
  <c r="P6" i="29"/>
  <c r="P5" i="29"/>
  <c r="P4" i="29"/>
  <c r="P3" i="29"/>
  <c r="P2" i="29"/>
  <c r="P1" i="29"/>
  <c r="P8" i="28"/>
  <c r="F62" i="28" s="1"/>
  <c r="P7" i="28"/>
  <c r="P6" i="28"/>
  <c r="P5" i="28"/>
  <c r="P4" i="28"/>
  <c r="P3" i="28"/>
  <c r="P2" i="28"/>
  <c r="E2" i="28"/>
  <c r="P1" i="28"/>
  <c r="P8" i="27"/>
  <c r="E66" i="27" s="1"/>
  <c r="P7" i="27"/>
  <c r="P6" i="27"/>
  <c r="P5" i="27"/>
  <c r="P4" i="27"/>
  <c r="P3" i="27"/>
  <c r="P2" i="27"/>
  <c r="P1" i="27"/>
  <c r="P8" i="26"/>
  <c r="F4" i="26" s="1"/>
  <c r="P7" i="26"/>
  <c r="P6" i="26"/>
  <c r="P5" i="26"/>
  <c r="E5" i="26"/>
  <c r="P4" i="26"/>
  <c r="P3" i="26"/>
  <c r="P2" i="26"/>
  <c r="P1" i="26"/>
  <c r="P8" i="25"/>
  <c r="F33" i="25" s="1"/>
  <c r="P7" i="25"/>
  <c r="P6" i="25"/>
  <c r="P5" i="25"/>
  <c r="P4" i="25"/>
  <c r="P3" i="25"/>
  <c r="P2" i="25"/>
  <c r="E2" i="25"/>
  <c r="P1" i="25"/>
  <c r="P8" i="24"/>
  <c r="P7" i="24"/>
  <c r="P6" i="24"/>
  <c r="F2" i="24" s="1"/>
  <c r="P5" i="24"/>
  <c r="P4" i="24"/>
  <c r="P3" i="24"/>
  <c r="E33" i="24" s="1"/>
  <c r="E3" i="24"/>
  <c r="P2" i="24"/>
  <c r="P1" i="24"/>
  <c r="P8" i="22"/>
  <c r="E3" i="22" s="1"/>
  <c r="P8" i="21"/>
  <c r="P8" i="20"/>
  <c r="E3" i="20" s="1"/>
  <c r="P8" i="23"/>
  <c r="P11" i="19"/>
  <c r="E3" i="19" s="1"/>
  <c r="P1" i="19"/>
  <c r="P13" i="19"/>
  <c r="P8" i="19"/>
  <c r="P10" i="19"/>
  <c r="P12" i="19"/>
  <c r="P9" i="19"/>
  <c r="H61" i="33" l="1"/>
  <c r="H93" i="32"/>
  <c r="H69" i="32"/>
  <c r="H19" i="33"/>
  <c r="I11" i="33"/>
  <c r="I46" i="33"/>
  <c r="I62" i="33"/>
  <c r="I70" i="33"/>
  <c r="I47" i="32"/>
  <c r="H93" i="33"/>
  <c r="I10" i="33"/>
  <c r="H75" i="33"/>
  <c r="H96" i="33"/>
  <c r="H12" i="33"/>
  <c r="I9" i="33"/>
  <c r="H6" i="33"/>
  <c r="H3" i="33"/>
  <c r="I2" i="33"/>
  <c r="I54" i="33"/>
  <c r="H87" i="33"/>
  <c r="H83" i="33"/>
  <c r="H56" i="33"/>
  <c r="H55" i="33"/>
  <c r="I16" i="33"/>
  <c r="I24" i="33"/>
  <c r="I32" i="33"/>
  <c r="I40" i="33"/>
  <c r="H45" i="33"/>
  <c r="H50" i="33"/>
  <c r="I60" i="33"/>
  <c r="I48" i="33"/>
  <c r="I52" i="33"/>
  <c r="H84" i="33"/>
  <c r="H92" i="33"/>
  <c r="H64" i="33"/>
  <c r="H72" i="33"/>
  <c r="H78" i="33"/>
  <c r="H82" i="33"/>
  <c r="I90" i="33"/>
  <c r="H39" i="33"/>
  <c r="H31" i="33"/>
  <c r="H23" i="33"/>
  <c r="H15" i="33"/>
  <c r="H81" i="33"/>
  <c r="H47" i="33"/>
  <c r="H51" i="33"/>
  <c r="I68" i="33"/>
  <c r="I49" i="33"/>
  <c r="I53" i="33"/>
  <c r="H85" i="33"/>
  <c r="I58" i="33"/>
  <c r="I66" i="33"/>
  <c r="I79" i="33"/>
  <c r="I44" i="33"/>
  <c r="I7" i="33"/>
  <c r="I29" i="33"/>
  <c r="H13" i="33"/>
  <c r="H18" i="33"/>
  <c r="H26" i="33"/>
  <c r="H34" i="33"/>
  <c r="H42" i="33"/>
  <c r="H48" i="33"/>
  <c r="I80" i="33"/>
  <c r="K80" i="33" s="1"/>
  <c r="M80" i="33" s="1"/>
  <c r="H32" i="33"/>
  <c r="H16" i="33"/>
  <c r="I6" i="33"/>
  <c r="H36" i="33"/>
  <c r="K36" i="33" s="1"/>
  <c r="M36" i="33" s="1"/>
  <c r="I4" i="33"/>
  <c r="I21" i="33"/>
  <c r="I37" i="33"/>
  <c r="H41" i="33"/>
  <c r="H33" i="33"/>
  <c r="H25" i="33"/>
  <c r="H17" i="33"/>
  <c r="I5" i="33"/>
  <c r="H7" i="33"/>
  <c r="H44" i="33"/>
  <c r="H90" i="33"/>
  <c r="I67" i="33"/>
  <c r="J67" i="33" s="1"/>
  <c r="L67" i="33" s="1"/>
  <c r="H24" i="33"/>
  <c r="H52" i="33"/>
  <c r="I17" i="33"/>
  <c r="I25" i="33"/>
  <c r="I33" i="33"/>
  <c r="K33" i="33" s="1"/>
  <c r="M33" i="33" s="1"/>
  <c r="I69" i="33"/>
  <c r="J69" i="33" s="1"/>
  <c r="L69" i="33" s="1"/>
  <c r="H86" i="33"/>
  <c r="H74" i="33"/>
  <c r="I83" i="33"/>
  <c r="I91" i="33"/>
  <c r="J91" i="33" s="1"/>
  <c r="L91" i="33" s="1"/>
  <c r="I12" i="33"/>
  <c r="I13" i="33"/>
  <c r="I8" i="33"/>
  <c r="I15" i="33"/>
  <c r="I19" i="33"/>
  <c r="I23" i="33"/>
  <c r="I27" i="33"/>
  <c r="J27" i="33" s="1"/>
  <c r="L27" i="33" s="1"/>
  <c r="I31" i="33"/>
  <c r="I35" i="33"/>
  <c r="K35" i="33" s="1"/>
  <c r="M35" i="33" s="1"/>
  <c r="I39" i="33"/>
  <c r="I43" i="33"/>
  <c r="J43" i="33" s="1"/>
  <c r="L43" i="33" s="1"/>
  <c r="H49" i="33"/>
  <c r="H53" i="33"/>
  <c r="H79" i="33"/>
  <c r="I47" i="33"/>
  <c r="I51" i="33"/>
  <c r="I72" i="33"/>
  <c r="I57" i="33"/>
  <c r="K57" i="33" s="1"/>
  <c r="M57" i="33" s="1"/>
  <c r="I65" i="33"/>
  <c r="K65" i="33" s="1"/>
  <c r="M65" i="33" s="1"/>
  <c r="I73" i="33"/>
  <c r="K73" i="33" s="1"/>
  <c r="M73" i="33" s="1"/>
  <c r="H54" i="33"/>
  <c r="H62" i="33"/>
  <c r="J62" i="33" s="1"/>
  <c r="L62" i="33" s="1"/>
  <c r="H70" i="33"/>
  <c r="J70" i="33" s="1"/>
  <c r="L70" i="33" s="1"/>
  <c r="I78" i="33"/>
  <c r="I81" i="33"/>
  <c r="I85" i="33"/>
  <c r="I93" i="33"/>
  <c r="H2" i="33"/>
  <c r="H20" i="33"/>
  <c r="K20" i="33" s="1"/>
  <c r="M20" i="33" s="1"/>
  <c r="I59" i="33"/>
  <c r="K59" i="33" s="1"/>
  <c r="M59" i="33" s="1"/>
  <c r="I75" i="33"/>
  <c r="H46" i="33"/>
  <c r="H40" i="33"/>
  <c r="H4" i="33"/>
  <c r="I3" i="33"/>
  <c r="I41" i="33"/>
  <c r="I56" i="33"/>
  <c r="I61" i="33"/>
  <c r="I77" i="33"/>
  <c r="J77" i="33" s="1"/>
  <c r="L77" i="33" s="1"/>
  <c r="H94" i="33"/>
  <c r="I87" i="33"/>
  <c r="I95" i="33"/>
  <c r="J95" i="33" s="1"/>
  <c r="L95" i="33" s="1"/>
  <c r="H28" i="33"/>
  <c r="K28" i="33" s="1"/>
  <c r="M28" i="33" s="1"/>
  <c r="I82" i="33"/>
  <c r="H11" i="33"/>
  <c r="H37" i="33"/>
  <c r="H29" i="33"/>
  <c r="J29" i="33" s="1"/>
  <c r="L29" i="33" s="1"/>
  <c r="H21" i="33"/>
  <c r="H22" i="33"/>
  <c r="H30" i="33"/>
  <c r="H38" i="33"/>
  <c r="I45" i="33"/>
  <c r="I50" i="33"/>
  <c r="I64" i="33"/>
  <c r="I55" i="33"/>
  <c r="I63" i="33"/>
  <c r="J63" i="33" s="1"/>
  <c r="L63" i="33" s="1"/>
  <c r="I71" i="33"/>
  <c r="J71" i="33" s="1"/>
  <c r="L71" i="33" s="1"/>
  <c r="H60" i="33"/>
  <c r="H68" i="33"/>
  <c r="H76" i="33"/>
  <c r="K76" i="33" s="1"/>
  <c r="M76" i="33" s="1"/>
  <c r="I84" i="33"/>
  <c r="I88" i="33"/>
  <c r="K88" i="33" s="1"/>
  <c r="M88" i="33" s="1"/>
  <c r="I92" i="33"/>
  <c r="I96" i="33"/>
  <c r="H89" i="33"/>
  <c r="K89" i="33" s="1"/>
  <c r="M89" i="33" s="1"/>
  <c r="H10" i="33"/>
  <c r="I14" i="33"/>
  <c r="K14" i="33" s="1"/>
  <c r="M14" i="33" s="1"/>
  <c r="I18" i="33"/>
  <c r="I22" i="33"/>
  <c r="I26" i="33"/>
  <c r="I30" i="33"/>
  <c r="I34" i="33"/>
  <c r="I38" i="33"/>
  <c r="I42" i="33"/>
  <c r="H66" i="33"/>
  <c r="I74" i="33"/>
  <c r="I94" i="33"/>
  <c r="H9" i="33"/>
  <c r="H5" i="33"/>
  <c r="H58" i="33"/>
  <c r="H8" i="33"/>
  <c r="I86" i="33"/>
  <c r="H75" i="32"/>
  <c r="I30" i="32"/>
  <c r="I21" i="32"/>
  <c r="I79" i="32"/>
  <c r="K79" i="32" s="1"/>
  <c r="M79" i="32" s="1"/>
  <c r="H48" i="32"/>
  <c r="H28" i="32"/>
  <c r="H17" i="32"/>
  <c r="I93" i="32"/>
  <c r="H38" i="32"/>
  <c r="H3" i="32"/>
  <c r="I26" i="32"/>
  <c r="H8" i="32"/>
  <c r="H41" i="32"/>
  <c r="I23" i="32"/>
  <c r="H2" i="32"/>
  <c r="H33" i="32"/>
  <c r="I22" i="32"/>
  <c r="I39" i="32"/>
  <c r="I34" i="32"/>
  <c r="H89" i="32"/>
  <c r="I88" i="32"/>
  <c r="I80" i="32"/>
  <c r="I87" i="32"/>
  <c r="I24" i="32"/>
  <c r="I33" i="32"/>
  <c r="I25" i="32"/>
  <c r="I17" i="32"/>
  <c r="H22" i="32"/>
  <c r="I81" i="32"/>
  <c r="I68" i="32"/>
  <c r="K68" i="32" s="1"/>
  <c r="M68" i="32" s="1"/>
  <c r="H46" i="32"/>
  <c r="I54" i="32"/>
  <c r="H55" i="32"/>
  <c r="I63" i="32"/>
  <c r="I90" i="32"/>
  <c r="I82" i="32"/>
  <c r="I28" i="32"/>
  <c r="H9" i="32"/>
  <c r="I36" i="32"/>
  <c r="I44" i="32"/>
  <c r="H25" i="32"/>
  <c r="H91" i="32"/>
  <c r="I67" i="32"/>
  <c r="J67" i="32" s="1"/>
  <c r="L67" i="32" s="1"/>
  <c r="I53" i="32"/>
  <c r="H16" i="32"/>
  <c r="I85" i="32"/>
  <c r="H6" i="32"/>
  <c r="H35" i="32"/>
  <c r="H43" i="32"/>
  <c r="H29" i="32"/>
  <c r="H21" i="32"/>
  <c r="J21" i="32" s="1"/>
  <c r="L21" i="32" s="1"/>
  <c r="I14" i="32"/>
  <c r="I75" i="32"/>
  <c r="J75" i="32" s="1"/>
  <c r="L75" i="32" s="1"/>
  <c r="I76" i="32"/>
  <c r="J76" i="32" s="1"/>
  <c r="L76" i="32" s="1"/>
  <c r="H42" i="32"/>
  <c r="H51" i="32"/>
  <c r="H57" i="32"/>
  <c r="H50" i="32"/>
  <c r="I96" i="32"/>
  <c r="H12" i="32"/>
  <c r="I37" i="32"/>
  <c r="I45" i="32"/>
  <c r="H60" i="32"/>
  <c r="H62" i="32"/>
  <c r="H14" i="32"/>
  <c r="H88" i="32"/>
  <c r="I78" i="32"/>
  <c r="H94" i="32"/>
  <c r="H61" i="32"/>
  <c r="I20" i="32"/>
  <c r="H52" i="32"/>
  <c r="I16" i="32"/>
  <c r="H10" i="32"/>
  <c r="I42" i="32"/>
  <c r="I50" i="32"/>
  <c r="I59" i="32"/>
  <c r="I71" i="32"/>
  <c r="K71" i="32" s="1"/>
  <c r="M71" i="32" s="1"/>
  <c r="H92" i="32"/>
  <c r="H84" i="32"/>
  <c r="H24" i="32"/>
  <c r="K24" i="32" s="1"/>
  <c r="M24" i="32" s="1"/>
  <c r="H80" i="32"/>
  <c r="I6" i="32"/>
  <c r="H49" i="32"/>
  <c r="I58" i="32"/>
  <c r="H86" i="32"/>
  <c r="H81" i="32"/>
  <c r="I13" i="32"/>
  <c r="I4" i="32"/>
  <c r="I64" i="32"/>
  <c r="K64" i="32" s="1"/>
  <c r="M64" i="32" s="1"/>
  <c r="I72" i="32"/>
  <c r="J72" i="32" s="1"/>
  <c r="L72" i="32" s="1"/>
  <c r="I46" i="32"/>
  <c r="H23" i="32"/>
  <c r="I66" i="32"/>
  <c r="K66" i="32" s="1"/>
  <c r="M66" i="32" s="1"/>
  <c r="I74" i="32"/>
  <c r="J74" i="32" s="1"/>
  <c r="L74" i="32" s="1"/>
  <c r="I61" i="32"/>
  <c r="H54" i="32"/>
  <c r="H96" i="32"/>
  <c r="H85" i="32"/>
  <c r="H37" i="32"/>
  <c r="I94" i="32"/>
  <c r="I86" i="32"/>
  <c r="H78" i="32"/>
  <c r="I32" i="32"/>
  <c r="K32" i="32" s="1"/>
  <c r="M32" i="32" s="1"/>
  <c r="I18" i="32"/>
  <c r="J18" i="32" s="1"/>
  <c r="L18" i="32" s="1"/>
  <c r="I43" i="32"/>
  <c r="I51" i="32"/>
  <c r="H90" i="32"/>
  <c r="H82" i="32"/>
  <c r="I38" i="32"/>
  <c r="K38" i="32" s="1"/>
  <c r="M38" i="32" s="1"/>
  <c r="H30" i="32"/>
  <c r="K30" i="32" s="1"/>
  <c r="M30" i="32" s="1"/>
  <c r="I89" i="32"/>
  <c r="H87" i="32"/>
  <c r="H7" i="32"/>
  <c r="H36" i="32"/>
  <c r="H44" i="32"/>
  <c r="H53" i="32"/>
  <c r="H95" i="32"/>
  <c r="H15" i="32"/>
  <c r="H31" i="32"/>
  <c r="I91" i="32"/>
  <c r="I35" i="32"/>
  <c r="H27" i="32"/>
  <c r="H19" i="32"/>
  <c r="J19" i="32" s="1"/>
  <c r="L19" i="32" s="1"/>
  <c r="I11" i="32"/>
  <c r="I70" i="32"/>
  <c r="K70" i="32" s="1"/>
  <c r="M70" i="32" s="1"/>
  <c r="H5" i="32"/>
  <c r="H83" i="32"/>
  <c r="H45" i="32"/>
  <c r="H63" i="32"/>
  <c r="H13" i="32"/>
  <c r="I92" i="32"/>
  <c r="I84" i="32"/>
  <c r="I29" i="32"/>
  <c r="H40" i="32"/>
  <c r="I52" i="32"/>
  <c r="H58" i="32"/>
  <c r="I57" i="32"/>
  <c r="I65" i="32"/>
  <c r="J65" i="32" s="1"/>
  <c r="L65" i="32" s="1"/>
  <c r="I69" i="32"/>
  <c r="I73" i="32"/>
  <c r="J73" i="32" s="1"/>
  <c r="L73" i="32" s="1"/>
  <c r="I77" i="32"/>
  <c r="K77" i="32" s="1"/>
  <c r="H34" i="32"/>
  <c r="H26" i="32"/>
  <c r="I10" i="32"/>
  <c r="I2" i="32"/>
  <c r="H39" i="32"/>
  <c r="H47" i="32"/>
  <c r="I62" i="32"/>
  <c r="I49" i="32"/>
  <c r="I9" i="32"/>
  <c r="I55" i="32"/>
  <c r="I31" i="32"/>
  <c r="I27" i="32"/>
  <c r="I15" i="32"/>
  <c r="H11" i="32"/>
  <c r="I3" i="32"/>
  <c r="I56" i="32"/>
  <c r="K56" i="32" s="1"/>
  <c r="M56" i="32" s="1"/>
  <c r="I60" i="32"/>
  <c r="I48" i="32"/>
  <c r="I40" i="32"/>
  <c r="H20" i="32"/>
  <c r="I12" i="32"/>
  <c r="I8" i="32"/>
  <c r="H4" i="32"/>
  <c r="I83" i="32"/>
  <c r="I95" i="32"/>
  <c r="I41" i="32"/>
  <c r="I5" i="32"/>
  <c r="H59" i="32"/>
  <c r="I7" i="32"/>
  <c r="K79" i="31"/>
  <c r="M79" i="31" s="1"/>
  <c r="K69" i="31"/>
  <c r="M69" i="31" s="1"/>
  <c r="K23" i="31"/>
  <c r="M23" i="31" s="1"/>
  <c r="J14" i="31"/>
  <c r="L14" i="31" s="1"/>
  <c r="K10" i="31"/>
  <c r="M10" i="31" s="1"/>
  <c r="K42" i="31"/>
  <c r="M42" i="31" s="1"/>
  <c r="K46" i="31"/>
  <c r="M46" i="31" s="1"/>
  <c r="J54" i="31"/>
  <c r="L54" i="31" s="1"/>
  <c r="K80" i="31"/>
  <c r="M80" i="31" s="1"/>
  <c r="K88" i="31"/>
  <c r="M88" i="31" s="1"/>
  <c r="K96" i="31"/>
  <c r="M96" i="31" s="1"/>
  <c r="K78" i="31"/>
  <c r="K58" i="31"/>
  <c r="M58" i="31" s="1"/>
  <c r="K62" i="31"/>
  <c r="M62" i="31" s="1"/>
  <c r="K66" i="31"/>
  <c r="M66" i="31" s="1"/>
  <c r="K70" i="31"/>
  <c r="M70" i="31" s="1"/>
  <c r="K74" i="31"/>
  <c r="M74" i="31" s="1"/>
  <c r="K65" i="31"/>
  <c r="M65" i="31" s="1"/>
  <c r="K77" i="31"/>
  <c r="K39" i="31"/>
  <c r="M39" i="31" s="1"/>
  <c r="K93" i="31"/>
  <c r="M93" i="31" s="1"/>
  <c r="K55" i="31"/>
  <c r="M55" i="31" s="1"/>
  <c r="K59" i="31"/>
  <c r="M59" i="31" s="1"/>
  <c r="K63" i="31"/>
  <c r="M63" i="31" s="1"/>
  <c r="K67" i="31"/>
  <c r="M67" i="31" s="1"/>
  <c r="K71" i="31"/>
  <c r="M71" i="31" s="1"/>
  <c r="K75" i="31"/>
  <c r="M75" i="31" s="1"/>
  <c r="J85" i="31"/>
  <c r="L85" i="31" s="1"/>
  <c r="K61" i="31"/>
  <c r="M61" i="31" s="1"/>
  <c r="K73" i="31"/>
  <c r="M73" i="31" s="1"/>
  <c r="J22" i="31"/>
  <c r="L22" i="31" s="1"/>
  <c r="J95" i="31"/>
  <c r="L95" i="31" s="1"/>
  <c r="K35" i="31"/>
  <c r="M35" i="31" s="1"/>
  <c r="J87" i="31"/>
  <c r="L87" i="31" s="1"/>
  <c r="K32" i="31"/>
  <c r="M32" i="31" s="1"/>
  <c r="K44" i="31"/>
  <c r="M44" i="31" s="1"/>
  <c r="K82" i="31"/>
  <c r="M82" i="31" s="1"/>
  <c r="K86" i="31"/>
  <c r="M86" i="31" s="1"/>
  <c r="K90" i="31"/>
  <c r="M90" i="31" s="1"/>
  <c r="K94" i="31"/>
  <c r="M94" i="31" s="1"/>
  <c r="K56" i="31"/>
  <c r="M56" i="31" s="1"/>
  <c r="K60" i="31"/>
  <c r="M60" i="31" s="1"/>
  <c r="K68" i="31"/>
  <c r="M68" i="31" s="1"/>
  <c r="K76" i="31"/>
  <c r="M76" i="31" s="1"/>
  <c r="H39" i="31"/>
  <c r="J39" i="31" s="1"/>
  <c r="L39" i="31" s="1"/>
  <c r="H47" i="31"/>
  <c r="J47" i="31" s="1"/>
  <c r="L47" i="31" s="1"/>
  <c r="K33" i="31"/>
  <c r="M33" i="31" s="1"/>
  <c r="K37" i="31"/>
  <c r="M37" i="31" s="1"/>
  <c r="K49" i="31"/>
  <c r="M49" i="31" s="1"/>
  <c r="K53" i="31"/>
  <c r="M53" i="31" s="1"/>
  <c r="J72" i="31"/>
  <c r="L72" i="31" s="1"/>
  <c r="J92" i="31"/>
  <c r="L92" i="31" s="1"/>
  <c r="I81" i="31"/>
  <c r="K81" i="31" s="1"/>
  <c r="M81" i="31" s="1"/>
  <c r="I89" i="31"/>
  <c r="K89" i="31" s="1"/>
  <c r="M89" i="31" s="1"/>
  <c r="K21" i="31"/>
  <c r="M21" i="31" s="1"/>
  <c r="K17" i="31"/>
  <c r="M17" i="31" s="1"/>
  <c r="K13" i="31"/>
  <c r="M13" i="31" s="1"/>
  <c r="J9" i="31"/>
  <c r="L9" i="31" s="1"/>
  <c r="J25" i="31"/>
  <c r="L25" i="31" s="1"/>
  <c r="H20" i="31"/>
  <c r="J20" i="31" s="1"/>
  <c r="L20" i="31" s="1"/>
  <c r="J16" i="31"/>
  <c r="L16" i="31" s="1"/>
  <c r="K12" i="31"/>
  <c r="M12" i="31" s="1"/>
  <c r="J2" i="31"/>
  <c r="L2" i="31" s="1"/>
  <c r="H5" i="31"/>
  <c r="J5" i="31" s="1"/>
  <c r="L5" i="31" s="1"/>
  <c r="K24" i="31"/>
  <c r="M24" i="31" s="1"/>
  <c r="K28" i="31"/>
  <c r="M28" i="31" s="1"/>
  <c r="H32" i="31"/>
  <c r="J32" i="31" s="1"/>
  <c r="L32" i="31" s="1"/>
  <c r="H36" i="31"/>
  <c r="J36" i="31" s="1"/>
  <c r="L36" i="31" s="1"/>
  <c r="H40" i="31"/>
  <c r="J40" i="31" s="1"/>
  <c r="L40" i="31" s="1"/>
  <c r="H48" i="31"/>
  <c r="J48" i="31" s="1"/>
  <c r="L48" i="31" s="1"/>
  <c r="H52" i="31"/>
  <c r="J52" i="31" s="1"/>
  <c r="L52" i="31" s="1"/>
  <c r="I30" i="31"/>
  <c r="K30" i="31" s="1"/>
  <c r="M30" i="31" s="1"/>
  <c r="I34" i="31"/>
  <c r="K34" i="31" s="1"/>
  <c r="M34" i="31" s="1"/>
  <c r="I38" i="31"/>
  <c r="K38" i="31" s="1"/>
  <c r="M38" i="31" s="1"/>
  <c r="I50" i="31"/>
  <c r="K50" i="31" s="1"/>
  <c r="M50" i="31" s="1"/>
  <c r="I54" i="31"/>
  <c r="K54" i="31" s="1"/>
  <c r="M54" i="31" s="1"/>
  <c r="H12" i="31"/>
  <c r="J12" i="31" s="1"/>
  <c r="L12" i="31" s="1"/>
  <c r="I8" i="31"/>
  <c r="K8" i="31" s="1"/>
  <c r="M8" i="31" s="1"/>
  <c r="H19" i="31"/>
  <c r="J19" i="31" s="1"/>
  <c r="L19" i="31" s="1"/>
  <c r="H15" i="31"/>
  <c r="J15" i="31" s="1"/>
  <c r="L15" i="31" s="1"/>
  <c r="H35" i="31"/>
  <c r="J35" i="31" s="1"/>
  <c r="L35" i="31" s="1"/>
  <c r="H43" i="31"/>
  <c r="J43" i="31" s="1"/>
  <c r="L43" i="31" s="1"/>
  <c r="H51" i="31"/>
  <c r="J51" i="31" s="1"/>
  <c r="L51" i="31" s="1"/>
  <c r="K45" i="31"/>
  <c r="M45" i="31" s="1"/>
  <c r="J64" i="31"/>
  <c r="L64" i="31" s="1"/>
  <c r="I31" i="31"/>
  <c r="K31" i="31" s="1"/>
  <c r="M31" i="31" s="1"/>
  <c r="I83" i="31"/>
  <c r="K83" i="31" s="1"/>
  <c r="M83" i="31" s="1"/>
  <c r="I91" i="31"/>
  <c r="K91" i="31" s="1"/>
  <c r="M91" i="31" s="1"/>
  <c r="H11" i="31"/>
  <c r="J11" i="31" s="1"/>
  <c r="L11" i="31" s="1"/>
  <c r="J7" i="31"/>
  <c r="L7" i="31" s="1"/>
  <c r="H18" i="31"/>
  <c r="J18" i="31" s="1"/>
  <c r="L18" i="31" s="1"/>
  <c r="H6" i="31"/>
  <c r="J6" i="31" s="1"/>
  <c r="L6" i="31" s="1"/>
  <c r="I27" i="31"/>
  <c r="K27" i="31" s="1"/>
  <c r="M27" i="31" s="1"/>
  <c r="K29" i="31"/>
  <c r="M29" i="31" s="1"/>
  <c r="K41" i="31"/>
  <c r="M41" i="31" s="1"/>
  <c r="J57" i="31"/>
  <c r="L57" i="31" s="1"/>
  <c r="J84" i="31"/>
  <c r="L84" i="31" s="1"/>
  <c r="K26" i="31"/>
  <c r="M26" i="31" s="1"/>
  <c r="J3" i="31"/>
  <c r="L3" i="31" s="1"/>
  <c r="H10" i="31"/>
  <c r="J10" i="31" s="1"/>
  <c r="L10" i="31" s="1"/>
  <c r="I4" i="31"/>
  <c r="K4" i="31" s="1"/>
  <c r="M4" i="31" s="1"/>
  <c r="E77" i="30"/>
  <c r="E4" i="30"/>
  <c r="E8" i="30"/>
  <c r="E69" i="30"/>
  <c r="E2" i="30"/>
  <c r="F78" i="30"/>
  <c r="E12" i="30"/>
  <c r="E11" i="30"/>
  <c r="E10" i="30"/>
  <c r="E9" i="30"/>
  <c r="F8" i="30"/>
  <c r="E3" i="30"/>
  <c r="F2" i="30"/>
  <c r="I2" i="30" s="1"/>
  <c r="E76" i="30"/>
  <c r="E74" i="30"/>
  <c r="E5" i="30"/>
  <c r="F4" i="30"/>
  <c r="E57" i="30"/>
  <c r="F3" i="30"/>
  <c r="F7" i="30"/>
  <c r="E61" i="30"/>
  <c r="F6" i="30"/>
  <c r="E7" i="30"/>
  <c r="F13" i="30"/>
  <c r="F14" i="30"/>
  <c r="F15" i="30"/>
  <c r="F16" i="30"/>
  <c r="F17" i="30"/>
  <c r="F18" i="30"/>
  <c r="F19" i="30"/>
  <c r="F20" i="30"/>
  <c r="F21" i="30"/>
  <c r="F22" i="30"/>
  <c r="F23" i="30"/>
  <c r="F24" i="30"/>
  <c r="F25" i="30"/>
  <c r="F26" i="30"/>
  <c r="F27" i="30"/>
  <c r="F28" i="30"/>
  <c r="F29" i="30"/>
  <c r="F30" i="30"/>
  <c r="F31" i="30"/>
  <c r="F32" i="30"/>
  <c r="F33" i="30"/>
  <c r="F34" i="30"/>
  <c r="F35" i="30"/>
  <c r="F36" i="30"/>
  <c r="E73" i="30"/>
  <c r="E75" i="30"/>
  <c r="F77" i="30"/>
  <c r="H77" i="30" s="1"/>
  <c r="F76" i="30"/>
  <c r="F75" i="30"/>
  <c r="F74" i="30"/>
  <c r="F73" i="30"/>
  <c r="F72" i="30"/>
  <c r="F71" i="30"/>
  <c r="F70" i="30"/>
  <c r="F69" i="30"/>
  <c r="F68" i="30"/>
  <c r="F67" i="30"/>
  <c r="F66" i="30"/>
  <c r="F65" i="30"/>
  <c r="F64" i="30"/>
  <c r="F63" i="30"/>
  <c r="F62" i="30"/>
  <c r="F61" i="30"/>
  <c r="F60" i="30"/>
  <c r="F59" i="30"/>
  <c r="F58" i="30"/>
  <c r="F57" i="30"/>
  <c r="I57" i="30" s="1"/>
  <c r="F56" i="30"/>
  <c r="F55" i="30"/>
  <c r="E96" i="30"/>
  <c r="E95" i="30"/>
  <c r="E94" i="30"/>
  <c r="E93" i="30"/>
  <c r="E92" i="30"/>
  <c r="E91" i="30"/>
  <c r="E90" i="30"/>
  <c r="E89" i="30"/>
  <c r="E88" i="30"/>
  <c r="E87" i="30"/>
  <c r="E86" i="30"/>
  <c r="E85" i="30"/>
  <c r="E84" i="30"/>
  <c r="E83" i="30"/>
  <c r="E82" i="30"/>
  <c r="E81" i="30"/>
  <c r="E80" i="30"/>
  <c r="E79" i="30"/>
  <c r="E54" i="30"/>
  <c r="E53" i="30"/>
  <c r="E52" i="30"/>
  <c r="E51" i="30"/>
  <c r="E50" i="30"/>
  <c r="E49" i="30"/>
  <c r="E48" i="30"/>
  <c r="E47" i="30"/>
  <c r="E46" i="30"/>
  <c r="E45" i="30"/>
  <c r="E44" i="30"/>
  <c r="E43" i="30"/>
  <c r="E42" i="30"/>
  <c r="E41" i="30"/>
  <c r="E40" i="30"/>
  <c r="E39" i="30"/>
  <c r="E38" i="30"/>
  <c r="E37" i="30"/>
  <c r="F96" i="30"/>
  <c r="I96" i="30" s="1"/>
  <c r="F95" i="30"/>
  <c r="I95" i="30" s="1"/>
  <c r="F94" i="30"/>
  <c r="I94" i="30" s="1"/>
  <c r="F93" i="30"/>
  <c r="I93" i="30" s="1"/>
  <c r="F92" i="30"/>
  <c r="I92" i="30" s="1"/>
  <c r="F91" i="30"/>
  <c r="I91" i="30" s="1"/>
  <c r="F90" i="30"/>
  <c r="I90" i="30" s="1"/>
  <c r="F89" i="30"/>
  <c r="I89" i="30" s="1"/>
  <c r="F88" i="30"/>
  <c r="I88" i="30" s="1"/>
  <c r="F87" i="30"/>
  <c r="I87" i="30" s="1"/>
  <c r="F86" i="30"/>
  <c r="I86" i="30" s="1"/>
  <c r="F85" i="30"/>
  <c r="I85" i="30" s="1"/>
  <c r="F84" i="30"/>
  <c r="I84" i="30" s="1"/>
  <c r="F83" i="30"/>
  <c r="I83" i="30" s="1"/>
  <c r="F82" i="30"/>
  <c r="I82" i="30" s="1"/>
  <c r="F81" i="30"/>
  <c r="I81" i="30" s="1"/>
  <c r="F80" i="30"/>
  <c r="I80" i="30" s="1"/>
  <c r="F79" i="30"/>
  <c r="I79" i="30" s="1"/>
  <c r="E78" i="30"/>
  <c r="E72" i="30"/>
  <c r="E70" i="30"/>
  <c r="H70" i="30" s="1"/>
  <c r="E68" i="30"/>
  <c r="E66" i="30"/>
  <c r="E64" i="30"/>
  <c r="E62" i="30"/>
  <c r="H62" i="30" s="1"/>
  <c r="E60" i="30"/>
  <c r="E58" i="30"/>
  <c r="E56" i="30"/>
  <c r="F54" i="30"/>
  <c r="F53" i="30"/>
  <c r="F52" i="30"/>
  <c r="F51" i="30"/>
  <c r="F50" i="30"/>
  <c r="F49" i="30"/>
  <c r="F48" i="30"/>
  <c r="F47" i="30"/>
  <c r="F46" i="30"/>
  <c r="F45" i="30"/>
  <c r="F44" i="30"/>
  <c r="F43" i="30"/>
  <c r="F42" i="30"/>
  <c r="F41" i="30"/>
  <c r="F40" i="30"/>
  <c r="F39" i="30"/>
  <c r="F38" i="30"/>
  <c r="F5" i="30"/>
  <c r="E6" i="30"/>
  <c r="F9" i="30"/>
  <c r="F10" i="30"/>
  <c r="I10" i="30" s="1"/>
  <c r="F11" i="30"/>
  <c r="F12" i="30"/>
  <c r="E13" i="30"/>
  <c r="H13" i="30" s="1"/>
  <c r="E14" i="30"/>
  <c r="H14" i="30" s="1"/>
  <c r="E15" i="30"/>
  <c r="H15" i="30" s="1"/>
  <c r="E16" i="30"/>
  <c r="H16" i="30" s="1"/>
  <c r="E17" i="30"/>
  <c r="H17" i="30" s="1"/>
  <c r="E18" i="30"/>
  <c r="H18" i="30" s="1"/>
  <c r="E19" i="30"/>
  <c r="H19" i="30" s="1"/>
  <c r="E20" i="30"/>
  <c r="H20" i="30" s="1"/>
  <c r="E21" i="30"/>
  <c r="H21" i="30" s="1"/>
  <c r="E22" i="30"/>
  <c r="H22" i="30" s="1"/>
  <c r="E23" i="30"/>
  <c r="H23" i="30" s="1"/>
  <c r="E24" i="30"/>
  <c r="H24" i="30" s="1"/>
  <c r="E25" i="30"/>
  <c r="H25" i="30" s="1"/>
  <c r="E26" i="30"/>
  <c r="H26" i="30" s="1"/>
  <c r="E27" i="30"/>
  <c r="H27" i="30" s="1"/>
  <c r="E28" i="30"/>
  <c r="H28" i="30" s="1"/>
  <c r="E29" i="30"/>
  <c r="H29" i="30" s="1"/>
  <c r="E30" i="30"/>
  <c r="H30" i="30" s="1"/>
  <c r="E31" i="30"/>
  <c r="H31" i="30" s="1"/>
  <c r="E32" i="30"/>
  <c r="H32" i="30" s="1"/>
  <c r="E33" i="30"/>
  <c r="H33" i="30" s="1"/>
  <c r="E34" i="30"/>
  <c r="H34" i="30" s="1"/>
  <c r="E35" i="30"/>
  <c r="H35" i="30" s="1"/>
  <c r="E36" i="30"/>
  <c r="H36" i="30" s="1"/>
  <c r="F37" i="30"/>
  <c r="I37" i="30" s="1"/>
  <c r="E55" i="30"/>
  <c r="E59" i="30"/>
  <c r="E63" i="30"/>
  <c r="E67" i="30"/>
  <c r="H67" i="30" s="1"/>
  <c r="E71" i="30"/>
  <c r="F96" i="29"/>
  <c r="F18" i="29"/>
  <c r="F26" i="29"/>
  <c r="F20" i="29"/>
  <c r="F28" i="29"/>
  <c r="E3" i="29"/>
  <c r="F14" i="29"/>
  <c r="F22" i="29"/>
  <c r="F30" i="29"/>
  <c r="E7" i="29"/>
  <c r="F16" i="29"/>
  <c r="F24" i="29"/>
  <c r="F95" i="29"/>
  <c r="F91" i="29"/>
  <c r="F87" i="29"/>
  <c r="F83" i="29"/>
  <c r="F79" i="29"/>
  <c r="F3" i="29"/>
  <c r="F93" i="29"/>
  <c r="F89" i="29"/>
  <c r="F85" i="29"/>
  <c r="F81" i="29"/>
  <c r="F13" i="29"/>
  <c r="F15" i="29"/>
  <c r="F17" i="29"/>
  <c r="F19" i="29"/>
  <c r="F21" i="29"/>
  <c r="F23" i="29"/>
  <c r="F25" i="29"/>
  <c r="F27" i="29"/>
  <c r="F29" i="29"/>
  <c r="F31" i="29"/>
  <c r="F2" i="29"/>
  <c r="I2" i="29" s="1"/>
  <c r="E2" i="29"/>
  <c r="F6" i="29"/>
  <c r="E4" i="29"/>
  <c r="E8" i="29"/>
  <c r="F57" i="29"/>
  <c r="F59" i="29"/>
  <c r="F63" i="29"/>
  <c r="F67" i="29"/>
  <c r="F71" i="29"/>
  <c r="F75" i="29"/>
  <c r="F4" i="29"/>
  <c r="E5" i="29"/>
  <c r="F8" i="29"/>
  <c r="E9" i="29"/>
  <c r="E10" i="29"/>
  <c r="E11" i="29"/>
  <c r="E12" i="29"/>
  <c r="E33" i="29"/>
  <c r="E34" i="29"/>
  <c r="E35" i="29"/>
  <c r="E36" i="29"/>
  <c r="E37" i="29"/>
  <c r="E38" i="29"/>
  <c r="E39" i="29"/>
  <c r="E40" i="29"/>
  <c r="E41" i="29"/>
  <c r="E42" i="29"/>
  <c r="E43" i="29"/>
  <c r="E44" i="29"/>
  <c r="E45" i="29"/>
  <c r="E46" i="29"/>
  <c r="E47" i="29"/>
  <c r="E48" i="29"/>
  <c r="E49" i="29"/>
  <c r="E50" i="29"/>
  <c r="E51" i="29"/>
  <c r="E52" i="29"/>
  <c r="E53" i="29"/>
  <c r="E54" i="29"/>
  <c r="E78" i="29"/>
  <c r="F80" i="29"/>
  <c r="F82" i="29"/>
  <c r="F84" i="29"/>
  <c r="F86" i="29"/>
  <c r="F88" i="29"/>
  <c r="F90" i="29"/>
  <c r="F92" i="29"/>
  <c r="F94" i="29"/>
  <c r="F7" i="29"/>
  <c r="F55" i="29"/>
  <c r="F61" i="29"/>
  <c r="F65" i="29"/>
  <c r="F69" i="29"/>
  <c r="F73" i="29"/>
  <c r="F77" i="29"/>
  <c r="F78" i="29"/>
  <c r="I78" i="29" s="1"/>
  <c r="E77" i="29"/>
  <c r="E76" i="29"/>
  <c r="E75" i="29"/>
  <c r="E74" i="29"/>
  <c r="E73" i="29"/>
  <c r="E72" i="29"/>
  <c r="E71" i="29"/>
  <c r="E70" i="29"/>
  <c r="E69" i="29"/>
  <c r="H69" i="29" s="1"/>
  <c r="E68" i="29"/>
  <c r="E67" i="29"/>
  <c r="H67" i="29" s="1"/>
  <c r="E66" i="29"/>
  <c r="E65" i="29"/>
  <c r="E64" i="29"/>
  <c r="E63" i="29"/>
  <c r="E62" i="29"/>
  <c r="E61" i="29"/>
  <c r="E60" i="29"/>
  <c r="E59" i="29"/>
  <c r="E58" i="29"/>
  <c r="E57" i="29"/>
  <c r="E56" i="29"/>
  <c r="E55" i="29"/>
  <c r="E96" i="29"/>
  <c r="E95" i="29"/>
  <c r="E94" i="29"/>
  <c r="E93" i="29"/>
  <c r="E92" i="29"/>
  <c r="E91" i="29"/>
  <c r="E90" i="29"/>
  <c r="E89" i="29"/>
  <c r="E88" i="29"/>
  <c r="E87" i="29"/>
  <c r="E86" i="29"/>
  <c r="E85" i="29"/>
  <c r="H85" i="29" s="1"/>
  <c r="E84" i="29"/>
  <c r="E83" i="29"/>
  <c r="E82" i="29"/>
  <c r="H82" i="29" s="1"/>
  <c r="E81" i="29"/>
  <c r="E80" i="29"/>
  <c r="E79" i="29"/>
  <c r="I3" i="29"/>
  <c r="F5" i="29"/>
  <c r="E6" i="29"/>
  <c r="F9" i="29"/>
  <c r="F10" i="29"/>
  <c r="F11" i="29"/>
  <c r="F12" i="29"/>
  <c r="E13" i="29"/>
  <c r="E14" i="29"/>
  <c r="E15" i="29"/>
  <c r="E16" i="29"/>
  <c r="E17" i="29"/>
  <c r="E18" i="29"/>
  <c r="H18" i="29" s="1"/>
  <c r="E19" i="29"/>
  <c r="E20" i="29"/>
  <c r="E21" i="29"/>
  <c r="E22" i="29"/>
  <c r="E23" i="29"/>
  <c r="E24" i="29"/>
  <c r="E25" i="29"/>
  <c r="E26" i="29"/>
  <c r="E27" i="29"/>
  <c r="E28" i="29"/>
  <c r="E29" i="29"/>
  <c r="E30" i="29"/>
  <c r="E31" i="29"/>
  <c r="E32" i="29"/>
  <c r="H32" i="29" s="1"/>
  <c r="F33" i="29"/>
  <c r="F34" i="29"/>
  <c r="F35" i="29"/>
  <c r="F36" i="29"/>
  <c r="F37" i="29"/>
  <c r="F38" i="29"/>
  <c r="F39" i="29"/>
  <c r="F40" i="29"/>
  <c r="F41" i="29"/>
  <c r="F42" i="29"/>
  <c r="F43" i="29"/>
  <c r="F44" i="29"/>
  <c r="F45" i="29"/>
  <c r="F46" i="29"/>
  <c r="F47" i="29"/>
  <c r="F48" i="29"/>
  <c r="F49" i="29"/>
  <c r="F50" i="29"/>
  <c r="F51" i="29"/>
  <c r="F52" i="29"/>
  <c r="F53" i="29"/>
  <c r="F54" i="29"/>
  <c r="F56" i="29"/>
  <c r="F58" i="29"/>
  <c r="I58" i="29" s="1"/>
  <c r="F60" i="29"/>
  <c r="F62" i="29"/>
  <c r="F64" i="29"/>
  <c r="F66" i="29"/>
  <c r="I66" i="29" s="1"/>
  <c r="F68" i="29"/>
  <c r="F70" i="29"/>
  <c r="F72" i="29"/>
  <c r="F74" i="29"/>
  <c r="I74" i="29" s="1"/>
  <c r="F76" i="29"/>
  <c r="E3" i="28"/>
  <c r="E16" i="28"/>
  <c r="E32" i="28"/>
  <c r="F42" i="28"/>
  <c r="F50" i="28"/>
  <c r="F3" i="28"/>
  <c r="E18" i="28"/>
  <c r="E26" i="28"/>
  <c r="F39" i="28"/>
  <c r="F47" i="28"/>
  <c r="F51" i="28"/>
  <c r="F58" i="28"/>
  <c r="F12" i="28"/>
  <c r="E28" i="28"/>
  <c r="E25" i="28"/>
  <c r="E14" i="28"/>
  <c r="E22" i="28"/>
  <c r="E30" i="28"/>
  <c r="F37" i="28"/>
  <c r="F41" i="28"/>
  <c r="F45" i="28"/>
  <c r="F49" i="28"/>
  <c r="F53" i="28"/>
  <c r="E24" i="28"/>
  <c r="F38" i="28"/>
  <c r="F46" i="28"/>
  <c r="F54" i="28"/>
  <c r="F10" i="28"/>
  <c r="E34" i="28"/>
  <c r="F43" i="28"/>
  <c r="E7" i="28"/>
  <c r="E20" i="28"/>
  <c r="F36" i="28"/>
  <c r="F40" i="28"/>
  <c r="F44" i="28"/>
  <c r="F48" i="28"/>
  <c r="F52" i="28"/>
  <c r="F14" i="28"/>
  <c r="F20" i="28"/>
  <c r="F24" i="28"/>
  <c r="I24" i="28" s="1"/>
  <c r="F30" i="28"/>
  <c r="F34" i="28"/>
  <c r="E56" i="28"/>
  <c r="F66" i="28"/>
  <c r="F70" i="28"/>
  <c r="F74" i="28"/>
  <c r="F76" i="28"/>
  <c r="F5" i="28"/>
  <c r="F6" i="28"/>
  <c r="F9" i="28"/>
  <c r="F11" i="28"/>
  <c r="E13" i="28"/>
  <c r="E15" i="28"/>
  <c r="F96" i="28"/>
  <c r="F95" i="28"/>
  <c r="F94" i="28"/>
  <c r="F93" i="28"/>
  <c r="F92" i="28"/>
  <c r="F91" i="28"/>
  <c r="F90" i="28"/>
  <c r="F89" i="28"/>
  <c r="F88" i="28"/>
  <c r="F87" i="28"/>
  <c r="F86" i="28"/>
  <c r="F85" i="28"/>
  <c r="F84" i="28"/>
  <c r="F83" i="28"/>
  <c r="F82" i="28"/>
  <c r="F81" i="28"/>
  <c r="F80" i="28"/>
  <c r="F79" i="28"/>
  <c r="E78" i="28"/>
  <c r="E96" i="28"/>
  <c r="E95" i="28"/>
  <c r="E94" i="28"/>
  <c r="E93" i="28"/>
  <c r="E92" i="28"/>
  <c r="E91" i="28"/>
  <c r="E90" i="28"/>
  <c r="E89" i="28"/>
  <c r="E88" i="28"/>
  <c r="E87" i="28"/>
  <c r="E86" i="28"/>
  <c r="E85" i="28"/>
  <c r="E84" i="28"/>
  <c r="E83" i="28"/>
  <c r="E82" i="28"/>
  <c r="E81" i="28"/>
  <c r="E80" i="28"/>
  <c r="E79" i="28"/>
  <c r="E63" i="28"/>
  <c r="E61" i="28"/>
  <c r="E59" i="28"/>
  <c r="E57" i="28"/>
  <c r="E55" i="28"/>
  <c r="F78" i="28"/>
  <c r="I78" i="28" s="1"/>
  <c r="E77" i="28"/>
  <c r="E76" i="28"/>
  <c r="E75" i="28"/>
  <c r="E74" i="28"/>
  <c r="E73" i="28"/>
  <c r="E72" i="28"/>
  <c r="E71" i="28"/>
  <c r="E70" i="28"/>
  <c r="E69" i="28"/>
  <c r="E68" i="28"/>
  <c r="E67" i="28"/>
  <c r="E66" i="28"/>
  <c r="H66" i="28" s="1"/>
  <c r="E65" i="28"/>
  <c r="E64" i="28"/>
  <c r="F63" i="28"/>
  <c r="F61" i="28"/>
  <c r="I61" i="28" s="1"/>
  <c r="F59" i="28"/>
  <c r="I59" i="28" s="1"/>
  <c r="F57" i="28"/>
  <c r="I57" i="28" s="1"/>
  <c r="F55" i="28"/>
  <c r="I55" i="28" s="1"/>
  <c r="E12" i="28"/>
  <c r="E11" i="28"/>
  <c r="E10" i="28"/>
  <c r="E9" i="28"/>
  <c r="F8" i="28"/>
  <c r="E5" i="28"/>
  <c r="F4" i="28"/>
  <c r="E4" i="28"/>
  <c r="E8" i="28"/>
  <c r="F13" i="28"/>
  <c r="F15" i="28"/>
  <c r="F17" i="28"/>
  <c r="F19" i="28"/>
  <c r="F21" i="28"/>
  <c r="F23" i="28"/>
  <c r="F25" i="28"/>
  <c r="F27" i="28"/>
  <c r="F29" i="28"/>
  <c r="F31" i="28"/>
  <c r="F33" i="28"/>
  <c r="F35" i="28"/>
  <c r="E36" i="28"/>
  <c r="H36" i="28" s="1"/>
  <c r="E37" i="28"/>
  <c r="E38" i="28"/>
  <c r="E39" i="28"/>
  <c r="E40" i="28"/>
  <c r="E41" i="28"/>
  <c r="E42" i="28"/>
  <c r="E43" i="28"/>
  <c r="E44" i="28"/>
  <c r="E45" i="28"/>
  <c r="E46" i="28"/>
  <c r="E47" i="28"/>
  <c r="E48" i="28"/>
  <c r="E49" i="28"/>
  <c r="I49" i="28" s="1"/>
  <c r="E50" i="28"/>
  <c r="E51" i="28"/>
  <c r="E52" i="28"/>
  <c r="I52" i="28" s="1"/>
  <c r="E53" i="28"/>
  <c r="E54" i="28"/>
  <c r="E58" i="28"/>
  <c r="E62" i="28"/>
  <c r="H62" i="28" s="1"/>
  <c r="F65" i="28"/>
  <c r="F67" i="28"/>
  <c r="I67" i="28" s="1"/>
  <c r="F69" i="28"/>
  <c r="F71" i="28"/>
  <c r="F73" i="28"/>
  <c r="F75" i="28"/>
  <c r="I75" i="28" s="1"/>
  <c r="F77" i="28"/>
  <c r="E6" i="28"/>
  <c r="H6" i="28" s="1"/>
  <c r="F7" i="28"/>
  <c r="F16" i="28"/>
  <c r="H16" i="28" s="1"/>
  <c r="F18" i="28"/>
  <c r="F22" i="28"/>
  <c r="H22" i="28" s="1"/>
  <c r="F26" i="28"/>
  <c r="F28" i="28"/>
  <c r="H28" i="28" s="1"/>
  <c r="F32" i="28"/>
  <c r="E60" i="28"/>
  <c r="F64" i="28"/>
  <c r="I64" i="28" s="1"/>
  <c r="F68" i="28"/>
  <c r="F72" i="28"/>
  <c r="F2" i="28"/>
  <c r="I2" i="28" s="1"/>
  <c r="E17" i="28"/>
  <c r="E19" i="28"/>
  <c r="E21" i="28"/>
  <c r="E23" i="28"/>
  <c r="E27" i="28"/>
  <c r="E29" i="28"/>
  <c r="E31" i="28"/>
  <c r="E33" i="28"/>
  <c r="E35" i="28"/>
  <c r="F56" i="28"/>
  <c r="I56" i="28" s="1"/>
  <c r="F60" i="28"/>
  <c r="F20" i="27"/>
  <c r="F36" i="27"/>
  <c r="F52" i="27"/>
  <c r="F14" i="27"/>
  <c r="F30" i="27"/>
  <c r="F47" i="27"/>
  <c r="E62" i="27"/>
  <c r="E58" i="27"/>
  <c r="F16" i="27"/>
  <c r="F32" i="27"/>
  <c r="F18" i="27"/>
  <c r="F26" i="27"/>
  <c r="F34" i="27"/>
  <c r="F43" i="27"/>
  <c r="F51" i="27"/>
  <c r="F28" i="27"/>
  <c r="F44" i="27"/>
  <c r="E3" i="27"/>
  <c r="F22" i="27"/>
  <c r="F39" i="27"/>
  <c r="E7" i="27"/>
  <c r="F24" i="27"/>
  <c r="F40" i="27"/>
  <c r="F48" i="27"/>
  <c r="F2" i="27"/>
  <c r="F78" i="27"/>
  <c r="F6" i="27"/>
  <c r="F37" i="27"/>
  <c r="F41" i="27"/>
  <c r="F45" i="27"/>
  <c r="F49" i="27"/>
  <c r="F53" i="27"/>
  <c r="E4" i="27"/>
  <c r="F3" i="27"/>
  <c r="H3" i="27" s="1"/>
  <c r="F13" i="27"/>
  <c r="F15" i="27"/>
  <c r="F17" i="27"/>
  <c r="F19" i="27"/>
  <c r="F21" i="27"/>
  <c r="F23" i="27"/>
  <c r="F25" i="27"/>
  <c r="F27" i="27"/>
  <c r="F29" i="27"/>
  <c r="F31" i="27"/>
  <c r="F33" i="27"/>
  <c r="F35" i="27"/>
  <c r="F38" i="27"/>
  <c r="F42" i="27"/>
  <c r="F46" i="27"/>
  <c r="F50" i="27"/>
  <c r="F54" i="27"/>
  <c r="E70" i="27"/>
  <c r="E74" i="27"/>
  <c r="E76" i="27"/>
  <c r="E2" i="27"/>
  <c r="F77" i="27"/>
  <c r="F76" i="27"/>
  <c r="F75" i="27"/>
  <c r="F74" i="27"/>
  <c r="F73" i="27"/>
  <c r="F72" i="27"/>
  <c r="F71" i="27"/>
  <c r="F70" i="27"/>
  <c r="F69" i="27"/>
  <c r="F68" i="27"/>
  <c r="F67" i="27"/>
  <c r="F66" i="27"/>
  <c r="H66" i="27" s="1"/>
  <c r="F65" i="27"/>
  <c r="F64" i="27"/>
  <c r="F63" i="27"/>
  <c r="F62" i="27"/>
  <c r="H62" i="27" s="1"/>
  <c r="F61" i="27"/>
  <c r="F60" i="27"/>
  <c r="F59" i="27"/>
  <c r="F58" i="27"/>
  <c r="F57" i="27"/>
  <c r="F56" i="27"/>
  <c r="F55" i="27"/>
  <c r="E96" i="27"/>
  <c r="E95" i="27"/>
  <c r="E94" i="27"/>
  <c r="E93" i="27"/>
  <c r="E92" i="27"/>
  <c r="E91" i="27"/>
  <c r="E90" i="27"/>
  <c r="E89" i="27"/>
  <c r="E88" i="27"/>
  <c r="E87" i="27"/>
  <c r="E86" i="27"/>
  <c r="E85" i="27"/>
  <c r="E84" i="27"/>
  <c r="E83" i="27"/>
  <c r="E82" i="27"/>
  <c r="E81" i="27"/>
  <c r="E80" i="27"/>
  <c r="E79" i="27"/>
  <c r="F96" i="27"/>
  <c r="F95" i="27"/>
  <c r="F94" i="27"/>
  <c r="F93" i="27"/>
  <c r="F92" i="27"/>
  <c r="F91" i="27"/>
  <c r="F90" i="27"/>
  <c r="F89" i="27"/>
  <c r="F88" i="27"/>
  <c r="F87" i="27"/>
  <c r="F86" i="27"/>
  <c r="F85" i="27"/>
  <c r="F84" i="27"/>
  <c r="F83" i="27"/>
  <c r="F82" i="27"/>
  <c r="F81" i="27"/>
  <c r="F80" i="27"/>
  <c r="F79" i="27"/>
  <c r="E78" i="27"/>
  <c r="H78" i="27" s="1"/>
  <c r="E67" i="27"/>
  <c r="E65" i="27"/>
  <c r="E63" i="27"/>
  <c r="H63" i="27" s="1"/>
  <c r="E61" i="27"/>
  <c r="E59" i="27"/>
  <c r="E57" i="27"/>
  <c r="E55" i="27"/>
  <c r="H55" i="27" s="1"/>
  <c r="I3" i="27"/>
  <c r="F5" i="27"/>
  <c r="E6" i="27"/>
  <c r="F9" i="27"/>
  <c r="F10" i="27"/>
  <c r="F11" i="27"/>
  <c r="F12" i="27"/>
  <c r="E13" i="27"/>
  <c r="E14" i="27"/>
  <c r="E15" i="27"/>
  <c r="E16" i="27"/>
  <c r="H16" i="27" s="1"/>
  <c r="E17" i="27"/>
  <c r="E18" i="27"/>
  <c r="E19" i="27"/>
  <c r="E20" i="27"/>
  <c r="H20" i="27" s="1"/>
  <c r="E21" i="27"/>
  <c r="E22" i="27"/>
  <c r="E23" i="27"/>
  <c r="E24" i="27"/>
  <c r="E25" i="27"/>
  <c r="E26" i="27"/>
  <c r="E27" i="27"/>
  <c r="E28" i="27"/>
  <c r="E29" i="27"/>
  <c r="E30" i="27"/>
  <c r="E31" i="27"/>
  <c r="E32" i="27"/>
  <c r="E33" i="27"/>
  <c r="E34" i="27"/>
  <c r="E35" i="27"/>
  <c r="E36" i="27"/>
  <c r="E37" i="27"/>
  <c r="E38" i="27"/>
  <c r="E39" i="27"/>
  <c r="E40" i="27"/>
  <c r="E41" i="27"/>
  <c r="E42" i="27"/>
  <c r="E43" i="27"/>
  <c r="E44" i="27"/>
  <c r="I44" i="27" s="1"/>
  <c r="E45" i="27"/>
  <c r="H45" i="27" s="1"/>
  <c r="E46" i="27"/>
  <c r="E47" i="27"/>
  <c r="E48" i="27"/>
  <c r="E49" i="27"/>
  <c r="E50" i="27"/>
  <c r="E51" i="27"/>
  <c r="E52" i="27"/>
  <c r="E53" i="27"/>
  <c r="E54" i="27"/>
  <c r="E69" i="27"/>
  <c r="E71" i="27"/>
  <c r="E73" i="27"/>
  <c r="E75" i="27"/>
  <c r="E77" i="27"/>
  <c r="F7" i="27"/>
  <c r="I7" i="27" s="1"/>
  <c r="E8" i="27"/>
  <c r="E68" i="27"/>
  <c r="E72" i="27"/>
  <c r="F4" i="27"/>
  <c r="I4" i="27" s="1"/>
  <c r="E5" i="27"/>
  <c r="F8" i="27"/>
  <c r="E9" i="27"/>
  <c r="E10" i="27"/>
  <c r="E11" i="27"/>
  <c r="E12" i="27"/>
  <c r="E56" i="27"/>
  <c r="I56" i="27" s="1"/>
  <c r="E60" i="27"/>
  <c r="E64" i="27"/>
  <c r="E93" i="26"/>
  <c r="F8" i="26"/>
  <c r="E10" i="26"/>
  <c r="E12" i="26"/>
  <c r="E38" i="26"/>
  <c r="E42" i="26"/>
  <c r="E46" i="26"/>
  <c r="E50" i="26"/>
  <c r="E54" i="26"/>
  <c r="E81" i="26"/>
  <c r="E89" i="26"/>
  <c r="E2" i="26"/>
  <c r="F77" i="26"/>
  <c r="F76" i="26"/>
  <c r="F75" i="26"/>
  <c r="F74" i="26"/>
  <c r="F73" i="26"/>
  <c r="F72" i="26"/>
  <c r="F71" i="26"/>
  <c r="F70" i="26"/>
  <c r="F69" i="26"/>
  <c r="F68" i="26"/>
  <c r="F67" i="26"/>
  <c r="F66" i="26"/>
  <c r="F65" i="26"/>
  <c r="F64" i="26"/>
  <c r="F63" i="26"/>
  <c r="F62" i="26"/>
  <c r="F61" i="26"/>
  <c r="F60" i="26"/>
  <c r="F59" i="26"/>
  <c r="F58" i="26"/>
  <c r="F57" i="26"/>
  <c r="F96" i="26"/>
  <c r="F95" i="26"/>
  <c r="F94" i="26"/>
  <c r="F93" i="26"/>
  <c r="I93" i="26" s="1"/>
  <c r="F92" i="26"/>
  <c r="F91" i="26"/>
  <c r="F90" i="26"/>
  <c r="F89" i="26"/>
  <c r="F88" i="26"/>
  <c r="F87" i="26"/>
  <c r="F86" i="26"/>
  <c r="F85" i="26"/>
  <c r="F84" i="26"/>
  <c r="F83" i="26"/>
  <c r="F82" i="26"/>
  <c r="F81" i="26"/>
  <c r="F80" i="26"/>
  <c r="F79" i="26"/>
  <c r="E78" i="26"/>
  <c r="F55" i="26"/>
  <c r="E55" i="26"/>
  <c r="F78" i="26"/>
  <c r="E76" i="26"/>
  <c r="E74" i="26"/>
  <c r="E72" i="26"/>
  <c r="H72" i="26" s="1"/>
  <c r="E70" i="26"/>
  <c r="E68" i="26"/>
  <c r="E66" i="26"/>
  <c r="E64" i="26"/>
  <c r="H64" i="26" s="1"/>
  <c r="E62" i="26"/>
  <c r="E60" i="26"/>
  <c r="E58" i="26"/>
  <c r="F56" i="26"/>
  <c r="F33" i="26"/>
  <c r="F32" i="26"/>
  <c r="F31" i="26"/>
  <c r="F30" i="26"/>
  <c r="F29" i="26"/>
  <c r="F28" i="26"/>
  <c r="F27" i="26"/>
  <c r="F26" i="26"/>
  <c r="F25" i="26"/>
  <c r="F24" i="26"/>
  <c r="F23" i="26"/>
  <c r="F22" i="26"/>
  <c r="F21" i="26"/>
  <c r="F20" i="26"/>
  <c r="F19" i="26"/>
  <c r="F18" i="26"/>
  <c r="F17" i="26"/>
  <c r="F16" i="26"/>
  <c r="F15" i="26"/>
  <c r="F14" i="26"/>
  <c r="F13" i="26"/>
  <c r="E96" i="26"/>
  <c r="E94" i="26"/>
  <c r="E92" i="26"/>
  <c r="H92" i="26" s="1"/>
  <c r="E90" i="26"/>
  <c r="E88" i="26"/>
  <c r="E86" i="26"/>
  <c r="E84" i="26"/>
  <c r="H84" i="26" s="1"/>
  <c r="E82" i="26"/>
  <c r="E80" i="26"/>
  <c r="E56" i="26"/>
  <c r="E33" i="26"/>
  <c r="E32" i="26"/>
  <c r="E31" i="26"/>
  <c r="E30" i="26"/>
  <c r="E29" i="26"/>
  <c r="E28" i="26"/>
  <c r="E27" i="26"/>
  <c r="E26" i="26"/>
  <c r="E25" i="26"/>
  <c r="E24" i="26"/>
  <c r="E23" i="26"/>
  <c r="E22" i="26"/>
  <c r="E21" i="26"/>
  <c r="E20" i="26"/>
  <c r="E19" i="26"/>
  <c r="E18" i="26"/>
  <c r="E17" i="26"/>
  <c r="E16" i="26"/>
  <c r="E15" i="26"/>
  <c r="E14" i="26"/>
  <c r="E13" i="26"/>
  <c r="F12" i="26"/>
  <c r="F36" i="26"/>
  <c r="F38" i="26"/>
  <c r="I38" i="26" s="1"/>
  <c r="F42" i="26"/>
  <c r="F46" i="26"/>
  <c r="H46" i="26" s="1"/>
  <c r="F50" i="26"/>
  <c r="I50" i="26" s="1"/>
  <c r="F54" i="26"/>
  <c r="I54" i="26" s="1"/>
  <c r="E61" i="26"/>
  <c r="E69" i="26"/>
  <c r="E77" i="26"/>
  <c r="F2" i="26"/>
  <c r="I2" i="26" s="1"/>
  <c r="E3" i="26"/>
  <c r="F6" i="26"/>
  <c r="E7" i="26"/>
  <c r="E35" i="26"/>
  <c r="E37" i="26"/>
  <c r="E39" i="26"/>
  <c r="E41" i="26"/>
  <c r="E43" i="26"/>
  <c r="E45" i="26"/>
  <c r="E47" i="26"/>
  <c r="E49" i="26"/>
  <c r="E51" i="26"/>
  <c r="E53" i="26"/>
  <c r="E79" i="26"/>
  <c r="E83" i="26"/>
  <c r="E87" i="26"/>
  <c r="E91" i="26"/>
  <c r="E95" i="26"/>
  <c r="E9" i="26"/>
  <c r="E11" i="26"/>
  <c r="E34" i="26"/>
  <c r="E36" i="26"/>
  <c r="E40" i="26"/>
  <c r="E44" i="26"/>
  <c r="E48" i="26"/>
  <c r="E52" i="26"/>
  <c r="E85" i="26"/>
  <c r="F5" i="26"/>
  <c r="H5" i="26" s="1"/>
  <c r="E6" i="26"/>
  <c r="F9" i="26"/>
  <c r="F10" i="26"/>
  <c r="F11" i="26"/>
  <c r="F34" i="26"/>
  <c r="I34" i="26" s="1"/>
  <c r="F40" i="26"/>
  <c r="F44" i="26"/>
  <c r="F48" i="26"/>
  <c r="F52" i="26"/>
  <c r="E57" i="26"/>
  <c r="E65" i="26"/>
  <c r="E73" i="26"/>
  <c r="F3" i="26"/>
  <c r="I3" i="26" s="1"/>
  <c r="E4" i="26"/>
  <c r="H4" i="26" s="1"/>
  <c r="F7" i="26"/>
  <c r="E8" i="26"/>
  <c r="F35" i="26"/>
  <c r="F37" i="26"/>
  <c r="F39" i="26"/>
  <c r="F41" i="26"/>
  <c r="F43" i="26"/>
  <c r="F45" i="26"/>
  <c r="F47" i="26"/>
  <c r="F49" i="26"/>
  <c r="F51" i="26"/>
  <c r="F53" i="26"/>
  <c r="E59" i="26"/>
  <c r="E63" i="26"/>
  <c r="E67" i="26"/>
  <c r="E71" i="26"/>
  <c r="E75" i="26"/>
  <c r="E3" i="25"/>
  <c r="F23" i="25"/>
  <c r="F3" i="25"/>
  <c r="F25" i="25"/>
  <c r="E7" i="25"/>
  <c r="F15" i="25"/>
  <c r="E95" i="25"/>
  <c r="F19" i="25"/>
  <c r="E12" i="25"/>
  <c r="E6" i="25"/>
  <c r="F7" i="25"/>
  <c r="F13" i="25"/>
  <c r="F31" i="25"/>
  <c r="E81" i="25"/>
  <c r="E89" i="25"/>
  <c r="F2" i="25"/>
  <c r="H2" i="25" s="1"/>
  <c r="F5" i="25"/>
  <c r="F6" i="25"/>
  <c r="F9" i="25"/>
  <c r="F17" i="25"/>
  <c r="F21" i="25"/>
  <c r="F29" i="25"/>
  <c r="E83" i="25"/>
  <c r="E91" i="25"/>
  <c r="F77" i="25"/>
  <c r="F76" i="25"/>
  <c r="F75" i="25"/>
  <c r="F74" i="25"/>
  <c r="F73" i="25"/>
  <c r="F72" i="25"/>
  <c r="F71" i="25"/>
  <c r="F70" i="25"/>
  <c r="F69" i="25"/>
  <c r="F68" i="25"/>
  <c r="F67" i="25"/>
  <c r="F66" i="25"/>
  <c r="F65" i="25"/>
  <c r="F64" i="25"/>
  <c r="F63" i="25"/>
  <c r="F62" i="25"/>
  <c r="F78" i="25"/>
  <c r="E77" i="25"/>
  <c r="E76" i="25"/>
  <c r="H76" i="25" s="1"/>
  <c r="E75" i="25"/>
  <c r="E74" i="25"/>
  <c r="E73" i="25"/>
  <c r="E72" i="25"/>
  <c r="H72" i="25" s="1"/>
  <c r="E71" i="25"/>
  <c r="E70" i="25"/>
  <c r="E69" i="25"/>
  <c r="E68" i="25"/>
  <c r="H68" i="25" s="1"/>
  <c r="E67" i="25"/>
  <c r="E66" i="25"/>
  <c r="E65" i="25"/>
  <c r="E64" i="25"/>
  <c r="H64" i="25" s="1"/>
  <c r="E63" i="25"/>
  <c r="E62" i="25"/>
  <c r="E61" i="25"/>
  <c r="E60" i="25"/>
  <c r="E59" i="25"/>
  <c r="E58" i="25"/>
  <c r="E57" i="25"/>
  <c r="E56" i="25"/>
  <c r="E55" i="25"/>
  <c r="F60" i="25"/>
  <c r="F58" i="25"/>
  <c r="F56" i="25"/>
  <c r="F54" i="25"/>
  <c r="F53" i="25"/>
  <c r="F52" i="25"/>
  <c r="F51" i="25"/>
  <c r="F50" i="25"/>
  <c r="F49" i="25"/>
  <c r="F48" i="25"/>
  <c r="F47" i="25"/>
  <c r="F46" i="25"/>
  <c r="F45" i="25"/>
  <c r="F44" i="25"/>
  <c r="F43" i="25"/>
  <c r="F42" i="25"/>
  <c r="F41" i="25"/>
  <c r="F40" i="25"/>
  <c r="F39" i="25"/>
  <c r="F38" i="25"/>
  <c r="F37" i="25"/>
  <c r="F36" i="25"/>
  <c r="F35" i="25"/>
  <c r="E54" i="25"/>
  <c r="H54" i="25" s="1"/>
  <c r="E53" i="25"/>
  <c r="H53" i="25" s="1"/>
  <c r="E52" i="25"/>
  <c r="H52" i="25" s="1"/>
  <c r="E51" i="25"/>
  <c r="H51" i="25" s="1"/>
  <c r="E50" i="25"/>
  <c r="H50" i="25" s="1"/>
  <c r="E49" i="25"/>
  <c r="H49" i="25" s="1"/>
  <c r="E48" i="25"/>
  <c r="H48" i="25" s="1"/>
  <c r="E47" i="25"/>
  <c r="H47" i="25" s="1"/>
  <c r="E46" i="25"/>
  <c r="E45" i="25"/>
  <c r="H45" i="25" s="1"/>
  <c r="E44" i="25"/>
  <c r="H44" i="25" s="1"/>
  <c r="E43" i="25"/>
  <c r="H43" i="25" s="1"/>
  <c r="E42" i="25"/>
  <c r="H42" i="25" s="1"/>
  <c r="E41" i="25"/>
  <c r="H41" i="25" s="1"/>
  <c r="E40" i="25"/>
  <c r="H40" i="25" s="1"/>
  <c r="E39" i="25"/>
  <c r="H39" i="25" s="1"/>
  <c r="E38" i="25"/>
  <c r="H38" i="25" s="1"/>
  <c r="E37" i="25"/>
  <c r="H37" i="25" s="1"/>
  <c r="E36" i="25"/>
  <c r="H36" i="25" s="1"/>
  <c r="E35" i="25"/>
  <c r="H35" i="25" s="1"/>
  <c r="E34" i="25"/>
  <c r="E33" i="25"/>
  <c r="H33" i="25" s="1"/>
  <c r="E32" i="25"/>
  <c r="E31" i="25"/>
  <c r="E30" i="25"/>
  <c r="E29" i="25"/>
  <c r="E28" i="25"/>
  <c r="E27" i="25"/>
  <c r="E26" i="25"/>
  <c r="E25" i="25"/>
  <c r="E24" i="25"/>
  <c r="E23" i="25"/>
  <c r="H23" i="25" s="1"/>
  <c r="E22" i="25"/>
  <c r="E21" i="25"/>
  <c r="H21" i="25" s="1"/>
  <c r="E20" i="25"/>
  <c r="E19" i="25"/>
  <c r="E18" i="25"/>
  <c r="E17" i="25"/>
  <c r="E16" i="25"/>
  <c r="E15" i="25"/>
  <c r="H15" i="25" s="1"/>
  <c r="E14" i="25"/>
  <c r="E13" i="25"/>
  <c r="F12" i="25"/>
  <c r="F11" i="25"/>
  <c r="F10" i="25"/>
  <c r="F96" i="25"/>
  <c r="F94" i="25"/>
  <c r="F92" i="25"/>
  <c r="F90" i="25"/>
  <c r="F88" i="25"/>
  <c r="F86" i="25"/>
  <c r="F84" i="25"/>
  <c r="F82" i="25"/>
  <c r="F80" i="25"/>
  <c r="E78" i="25"/>
  <c r="F59" i="25"/>
  <c r="F55" i="25"/>
  <c r="I55" i="25" s="1"/>
  <c r="E96" i="25"/>
  <c r="H96" i="25" s="1"/>
  <c r="E94" i="25"/>
  <c r="E92" i="25"/>
  <c r="H92" i="25" s="1"/>
  <c r="E90" i="25"/>
  <c r="H90" i="25" s="1"/>
  <c r="E88" i="25"/>
  <c r="H88" i="25" s="1"/>
  <c r="E86" i="25"/>
  <c r="H86" i="25" s="1"/>
  <c r="E84" i="25"/>
  <c r="H84" i="25" s="1"/>
  <c r="E82" i="25"/>
  <c r="H82" i="25" s="1"/>
  <c r="E80" i="25"/>
  <c r="H80" i="25" s="1"/>
  <c r="F34" i="25"/>
  <c r="F32" i="25"/>
  <c r="I32" i="25" s="1"/>
  <c r="F30" i="25"/>
  <c r="I30" i="25" s="1"/>
  <c r="F28" i="25"/>
  <c r="F26" i="25"/>
  <c r="F24" i="25"/>
  <c r="I24" i="25" s="1"/>
  <c r="F22" i="25"/>
  <c r="I22" i="25" s="1"/>
  <c r="F20" i="25"/>
  <c r="F18" i="25"/>
  <c r="F16" i="25"/>
  <c r="I16" i="25" s="1"/>
  <c r="F14" i="25"/>
  <c r="I14" i="25" s="1"/>
  <c r="E9" i="25"/>
  <c r="F8" i="25"/>
  <c r="E5" i="25"/>
  <c r="F4" i="25"/>
  <c r="F95" i="25"/>
  <c r="F93" i="25"/>
  <c r="F91" i="25"/>
  <c r="F89" i="25"/>
  <c r="F87" i="25"/>
  <c r="F85" i="25"/>
  <c r="F83" i="25"/>
  <c r="I83" i="25" s="1"/>
  <c r="F81" i="25"/>
  <c r="F79" i="25"/>
  <c r="F61" i="25"/>
  <c r="H61" i="25" s="1"/>
  <c r="F57" i="25"/>
  <c r="I57" i="25" s="1"/>
  <c r="E4" i="25"/>
  <c r="H4" i="25" s="1"/>
  <c r="E8" i="25"/>
  <c r="E10" i="25"/>
  <c r="E11" i="25"/>
  <c r="H11" i="25" s="1"/>
  <c r="F27" i="25"/>
  <c r="E85" i="25"/>
  <c r="E93" i="25"/>
  <c r="H93" i="25" s="1"/>
  <c r="E79" i="25"/>
  <c r="E87" i="25"/>
  <c r="I96" i="25"/>
  <c r="I94" i="25"/>
  <c r="F6" i="24"/>
  <c r="E17" i="24"/>
  <c r="E25" i="24"/>
  <c r="E29" i="24"/>
  <c r="F17" i="24"/>
  <c r="F21" i="24"/>
  <c r="F25" i="24"/>
  <c r="F29" i="24"/>
  <c r="F33" i="24"/>
  <c r="I33" i="24" s="1"/>
  <c r="F55" i="24"/>
  <c r="F5" i="24"/>
  <c r="F9" i="24"/>
  <c r="F10" i="24"/>
  <c r="F11" i="24"/>
  <c r="F12" i="24"/>
  <c r="E13" i="24"/>
  <c r="E14" i="24"/>
  <c r="E15" i="24"/>
  <c r="E19" i="24"/>
  <c r="E23" i="24"/>
  <c r="E27" i="24"/>
  <c r="E31" i="24"/>
  <c r="E56" i="24"/>
  <c r="E2" i="24"/>
  <c r="H2" i="24" s="1"/>
  <c r="F96" i="24"/>
  <c r="F95" i="24"/>
  <c r="F94" i="24"/>
  <c r="F93" i="24"/>
  <c r="F92" i="24"/>
  <c r="F91" i="24"/>
  <c r="F90" i="24"/>
  <c r="F89" i="24"/>
  <c r="F88" i="24"/>
  <c r="F87" i="24"/>
  <c r="F86" i="24"/>
  <c r="F85" i="24"/>
  <c r="F84" i="24"/>
  <c r="F83" i="24"/>
  <c r="F82" i="24"/>
  <c r="F81" i="24"/>
  <c r="F80" i="24"/>
  <c r="F79" i="24"/>
  <c r="E78" i="24"/>
  <c r="E96" i="24"/>
  <c r="E95" i="24"/>
  <c r="E94" i="24"/>
  <c r="E93" i="24"/>
  <c r="E92" i="24"/>
  <c r="E91" i="24"/>
  <c r="E90" i="24"/>
  <c r="E89" i="24"/>
  <c r="E88" i="24"/>
  <c r="E87" i="24"/>
  <c r="E86" i="24"/>
  <c r="E85" i="24"/>
  <c r="E84" i="24"/>
  <c r="E83" i="24"/>
  <c r="E82" i="24"/>
  <c r="E81" i="24"/>
  <c r="E80" i="24"/>
  <c r="E79" i="24"/>
  <c r="F56" i="24"/>
  <c r="F54" i="24"/>
  <c r="F53" i="24"/>
  <c r="F52" i="24"/>
  <c r="F51" i="24"/>
  <c r="F50" i="24"/>
  <c r="F49" i="24"/>
  <c r="F48" i="24"/>
  <c r="F47" i="24"/>
  <c r="F46" i="24"/>
  <c r="F45" i="24"/>
  <c r="F44" i="24"/>
  <c r="F43" i="24"/>
  <c r="F42" i="24"/>
  <c r="F41" i="24"/>
  <c r="F40" i="24"/>
  <c r="F39" i="24"/>
  <c r="F38" i="24"/>
  <c r="F37" i="24"/>
  <c r="F36" i="24"/>
  <c r="F35" i="24"/>
  <c r="F34" i="24"/>
  <c r="F78" i="24"/>
  <c r="E77" i="24"/>
  <c r="E76" i="24"/>
  <c r="E75" i="24"/>
  <c r="E74" i="24"/>
  <c r="E73" i="24"/>
  <c r="E72" i="24"/>
  <c r="E71" i="24"/>
  <c r="E70" i="24"/>
  <c r="E69" i="24"/>
  <c r="E68" i="24"/>
  <c r="E67" i="24"/>
  <c r="E66" i="24"/>
  <c r="E65" i="24"/>
  <c r="E64" i="24"/>
  <c r="E63" i="24"/>
  <c r="E62" i="24"/>
  <c r="E61" i="24"/>
  <c r="E60" i="24"/>
  <c r="E59" i="24"/>
  <c r="E58" i="24"/>
  <c r="E57" i="24"/>
  <c r="E55" i="24"/>
  <c r="H55" i="24" s="1"/>
  <c r="E54" i="24"/>
  <c r="H54" i="24" s="1"/>
  <c r="E53" i="24"/>
  <c r="H53" i="24" s="1"/>
  <c r="E52" i="24"/>
  <c r="E51" i="24"/>
  <c r="H51" i="24" s="1"/>
  <c r="E50" i="24"/>
  <c r="H50" i="24" s="1"/>
  <c r="E48" i="24"/>
  <c r="E44" i="24"/>
  <c r="E41" i="24"/>
  <c r="E38" i="24"/>
  <c r="H38" i="24" s="1"/>
  <c r="E34" i="24"/>
  <c r="E26" i="24"/>
  <c r="F76" i="24"/>
  <c r="I76" i="24" s="1"/>
  <c r="F70" i="24"/>
  <c r="F66" i="24"/>
  <c r="I66" i="24" s="1"/>
  <c r="F62" i="24"/>
  <c r="F77" i="24"/>
  <c r="I77" i="24" s="1"/>
  <c r="F75" i="24"/>
  <c r="I75" i="24" s="1"/>
  <c r="F73" i="24"/>
  <c r="F71" i="24"/>
  <c r="F69" i="24"/>
  <c r="I69" i="24" s="1"/>
  <c r="F67" i="24"/>
  <c r="I67" i="24" s="1"/>
  <c r="F65" i="24"/>
  <c r="F63" i="24"/>
  <c r="F61" i="24"/>
  <c r="I61" i="24" s="1"/>
  <c r="F59" i="24"/>
  <c r="I59" i="24" s="1"/>
  <c r="F57" i="24"/>
  <c r="F32" i="24"/>
  <c r="F30" i="24"/>
  <c r="F28" i="24"/>
  <c r="F26" i="24"/>
  <c r="F24" i="24"/>
  <c r="F22" i="24"/>
  <c r="F20" i="24"/>
  <c r="I20" i="24" s="1"/>
  <c r="F18" i="24"/>
  <c r="F16" i="24"/>
  <c r="E12" i="24"/>
  <c r="E11" i="24"/>
  <c r="H11" i="24" s="1"/>
  <c r="E10" i="24"/>
  <c r="H10" i="24" s="1"/>
  <c r="E9" i="24"/>
  <c r="F8" i="24"/>
  <c r="E5" i="24"/>
  <c r="H5" i="24" s="1"/>
  <c r="F4" i="24"/>
  <c r="E49" i="24"/>
  <c r="E47" i="24"/>
  <c r="H47" i="24" s="1"/>
  <c r="E46" i="24"/>
  <c r="H46" i="24" s="1"/>
  <c r="E45" i="24"/>
  <c r="H45" i="24" s="1"/>
  <c r="E43" i="24"/>
  <c r="E42" i="24"/>
  <c r="E40" i="24"/>
  <c r="I40" i="24" s="1"/>
  <c r="E39" i="24"/>
  <c r="E37" i="24"/>
  <c r="E36" i="24"/>
  <c r="I36" i="24" s="1"/>
  <c r="E35" i="24"/>
  <c r="H35" i="24" s="1"/>
  <c r="E32" i="24"/>
  <c r="E30" i="24"/>
  <c r="E28" i="24"/>
  <c r="E24" i="24"/>
  <c r="H24" i="24" s="1"/>
  <c r="E22" i="24"/>
  <c r="E20" i="24"/>
  <c r="E18" i="24"/>
  <c r="E16" i="24"/>
  <c r="H16" i="24" s="1"/>
  <c r="E8" i="24"/>
  <c r="F7" i="24"/>
  <c r="E4" i="24"/>
  <c r="F3" i="24"/>
  <c r="I3" i="24" s="1"/>
  <c r="F74" i="24"/>
  <c r="F72" i="24"/>
  <c r="F68" i="24"/>
  <c r="I68" i="24" s="1"/>
  <c r="F64" i="24"/>
  <c r="I64" i="24" s="1"/>
  <c r="F60" i="24"/>
  <c r="F58" i="24"/>
  <c r="E6" i="24"/>
  <c r="H6" i="24" s="1"/>
  <c r="F13" i="24"/>
  <c r="F14" i="24"/>
  <c r="I14" i="24" s="1"/>
  <c r="F15" i="24"/>
  <c r="F19" i="24"/>
  <c r="F23" i="24"/>
  <c r="F27" i="24"/>
  <c r="I27" i="24" s="1"/>
  <c r="F31" i="24"/>
  <c r="E7" i="24"/>
  <c r="H7" i="24" s="1"/>
  <c r="E21" i="24"/>
  <c r="H21" i="24" s="1"/>
  <c r="I74" i="24"/>
  <c r="H52" i="24"/>
  <c r="H44" i="24"/>
  <c r="H33" i="24"/>
  <c r="J33" i="24" s="1"/>
  <c r="L33" i="24" s="1"/>
  <c r="I44" i="24"/>
  <c r="I52" i="24"/>
  <c r="F88" i="22"/>
  <c r="F64" i="22"/>
  <c r="F96" i="22"/>
  <c r="F86" i="22"/>
  <c r="F56" i="22"/>
  <c r="F24" i="22"/>
  <c r="F94" i="22"/>
  <c r="F80" i="22"/>
  <c r="F48" i="22"/>
  <c r="F16" i="22"/>
  <c r="F32" i="22"/>
  <c r="F92" i="22"/>
  <c r="F72" i="22"/>
  <c r="F40" i="22"/>
  <c r="F8" i="22"/>
  <c r="F90" i="22"/>
  <c r="F82" i="22"/>
  <c r="F74" i="22"/>
  <c r="F66" i="22"/>
  <c r="F58" i="22"/>
  <c r="F50" i="22"/>
  <c r="F42" i="22"/>
  <c r="F34" i="22"/>
  <c r="F26" i="22"/>
  <c r="F18" i="22"/>
  <c r="F10" i="22"/>
  <c r="F78" i="22"/>
  <c r="F70" i="22"/>
  <c r="F62" i="22"/>
  <c r="F54" i="22"/>
  <c r="F46" i="22"/>
  <c r="F38" i="22"/>
  <c r="F30" i="22"/>
  <c r="F22" i="22"/>
  <c r="F14" i="22"/>
  <c r="F6" i="22"/>
  <c r="F84" i="22"/>
  <c r="F76" i="22"/>
  <c r="F68" i="22"/>
  <c r="F60" i="22"/>
  <c r="F52" i="22"/>
  <c r="F44" i="22"/>
  <c r="F36" i="22"/>
  <c r="F28" i="22"/>
  <c r="F20" i="22"/>
  <c r="F12" i="22"/>
  <c r="F4" i="22"/>
  <c r="E96" i="22"/>
  <c r="E90" i="22"/>
  <c r="E84" i="22"/>
  <c r="E82" i="22"/>
  <c r="E80" i="22"/>
  <c r="E78" i="22"/>
  <c r="E76" i="22"/>
  <c r="E74" i="22"/>
  <c r="E72" i="22"/>
  <c r="E70" i="22"/>
  <c r="E68" i="22"/>
  <c r="E66" i="22"/>
  <c r="E64" i="22"/>
  <c r="E62" i="22"/>
  <c r="E60" i="22"/>
  <c r="E58" i="22"/>
  <c r="E56" i="22"/>
  <c r="E54" i="22"/>
  <c r="E52" i="22"/>
  <c r="E50" i="22"/>
  <c r="E48" i="22"/>
  <c r="E46" i="22"/>
  <c r="E44" i="22"/>
  <c r="E42" i="22"/>
  <c r="E40" i="22"/>
  <c r="E38" i="22"/>
  <c r="E36" i="22"/>
  <c r="E34" i="22"/>
  <c r="E32" i="22"/>
  <c r="E30" i="22"/>
  <c r="E28" i="22"/>
  <c r="E26" i="22"/>
  <c r="E24" i="22"/>
  <c r="E22" i="22"/>
  <c r="E20" i="22"/>
  <c r="E18" i="22"/>
  <c r="E16" i="22"/>
  <c r="E14" i="22"/>
  <c r="E12" i="22"/>
  <c r="E10" i="22"/>
  <c r="E8" i="22"/>
  <c r="E6" i="22"/>
  <c r="E4" i="22"/>
  <c r="E94" i="22"/>
  <c r="E88" i="22"/>
  <c r="F93" i="22"/>
  <c r="F87" i="22"/>
  <c r="F81" i="22"/>
  <c r="F75" i="22"/>
  <c r="F71" i="22"/>
  <c r="F69" i="22"/>
  <c r="F67" i="22"/>
  <c r="F65" i="22"/>
  <c r="F63" i="22"/>
  <c r="F61" i="22"/>
  <c r="F59" i="22"/>
  <c r="F57" i="22"/>
  <c r="F55" i="22"/>
  <c r="F53" i="22"/>
  <c r="F51" i="22"/>
  <c r="F49" i="22"/>
  <c r="F47" i="22"/>
  <c r="F45" i="22"/>
  <c r="F43" i="22"/>
  <c r="F41" i="22"/>
  <c r="F39" i="22"/>
  <c r="F37" i="22"/>
  <c r="F35" i="22"/>
  <c r="F33" i="22"/>
  <c r="F31" i="22"/>
  <c r="F29" i="22"/>
  <c r="F27" i="22"/>
  <c r="F25" i="22"/>
  <c r="F23" i="22"/>
  <c r="F21" i="22"/>
  <c r="F19" i="22"/>
  <c r="F17" i="22"/>
  <c r="F15" i="22"/>
  <c r="F13" i="22"/>
  <c r="F11" i="22"/>
  <c r="F9" i="22"/>
  <c r="F7" i="22"/>
  <c r="F5" i="22"/>
  <c r="F3" i="22"/>
  <c r="E92" i="22"/>
  <c r="E86" i="22"/>
  <c r="E2" i="22"/>
  <c r="F95" i="22"/>
  <c r="F91" i="22"/>
  <c r="F89" i="22"/>
  <c r="F85" i="22"/>
  <c r="F83" i="22"/>
  <c r="F79" i="22"/>
  <c r="F77" i="22"/>
  <c r="F73" i="22"/>
  <c r="F2" i="22"/>
  <c r="E95" i="22"/>
  <c r="E93" i="22"/>
  <c r="E91" i="22"/>
  <c r="E89" i="22"/>
  <c r="E87" i="22"/>
  <c r="E85" i="22"/>
  <c r="E83" i="22"/>
  <c r="E81" i="22"/>
  <c r="E79" i="22"/>
  <c r="E77" i="22"/>
  <c r="E75" i="22"/>
  <c r="E73" i="22"/>
  <c r="E71" i="22"/>
  <c r="E69" i="22"/>
  <c r="E67" i="22"/>
  <c r="E65" i="22"/>
  <c r="E63" i="22"/>
  <c r="E61" i="22"/>
  <c r="E59" i="22"/>
  <c r="E57" i="22"/>
  <c r="E55" i="22"/>
  <c r="E53" i="22"/>
  <c r="E51" i="22"/>
  <c r="E49" i="22"/>
  <c r="E47" i="22"/>
  <c r="E45" i="22"/>
  <c r="E43" i="22"/>
  <c r="E41" i="22"/>
  <c r="E39" i="22"/>
  <c r="E37" i="22"/>
  <c r="E35" i="22"/>
  <c r="E33" i="22"/>
  <c r="E31" i="22"/>
  <c r="E29" i="22"/>
  <c r="E27" i="22"/>
  <c r="E25" i="22"/>
  <c r="E23" i="22"/>
  <c r="E21" i="22"/>
  <c r="E19" i="22"/>
  <c r="E17" i="22"/>
  <c r="E15" i="22"/>
  <c r="E13" i="22"/>
  <c r="E11" i="22"/>
  <c r="E9" i="22"/>
  <c r="E7" i="22"/>
  <c r="E5" i="22"/>
  <c r="F13" i="21"/>
  <c r="E56" i="21"/>
  <c r="E93" i="21"/>
  <c r="E61" i="21"/>
  <c r="E29" i="21"/>
  <c r="E96" i="20"/>
  <c r="E94" i="20"/>
  <c r="E88" i="20"/>
  <c r="E84" i="20"/>
  <c r="E80" i="20"/>
  <c r="E74" i="20"/>
  <c r="E72" i="20"/>
  <c r="E66" i="20"/>
  <c r="E64" i="20"/>
  <c r="E58" i="20"/>
  <c r="E52" i="20"/>
  <c r="E50" i="20"/>
  <c r="E44" i="20"/>
  <c r="E38" i="20"/>
  <c r="E36" i="20"/>
  <c r="E30" i="20"/>
  <c r="E26" i="20"/>
  <c r="E22" i="20"/>
  <c r="E16" i="20"/>
  <c r="E14" i="20"/>
  <c r="E8" i="20"/>
  <c r="E2" i="20"/>
  <c r="F95" i="20"/>
  <c r="F89" i="20"/>
  <c r="F87" i="20"/>
  <c r="F83" i="20"/>
  <c r="F79" i="20"/>
  <c r="E95" i="20"/>
  <c r="E91" i="20"/>
  <c r="E89" i="20"/>
  <c r="E85" i="20"/>
  <c r="E83" i="20"/>
  <c r="E79" i="20"/>
  <c r="E77" i="20"/>
  <c r="E73" i="20"/>
  <c r="E71" i="20"/>
  <c r="E67" i="20"/>
  <c r="E63" i="20"/>
  <c r="F96" i="20"/>
  <c r="F94" i="20"/>
  <c r="F92" i="20"/>
  <c r="F90" i="20"/>
  <c r="F88" i="20"/>
  <c r="F86" i="20"/>
  <c r="F84" i="20"/>
  <c r="F82" i="20"/>
  <c r="F80" i="20"/>
  <c r="F78" i="20"/>
  <c r="F76" i="20"/>
  <c r="F74" i="20"/>
  <c r="F72" i="20"/>
  <c r="F70" i="20"/>
  <c r="F68" i="20"/>
  <c r="F66" i="20"/>
  <c r="F64" i="20"/>
  <c r="F62" i="20"/>
  <c r="F60" i="20"/>
  <c r="F58" i="20"/>
  <c r="F56" i="20"/>
  <c r="F54" i="20"/>
  <c r="F52" i="20"/>
  <c r="F50" i="20"/>
  <c r="F48" i="20"/>
  <c r="F46" i="20"/>
  <c r="F44" i="20"/>
  <c r="F42" i="20"/>
  <c r="F40" i="20"/>
  <c r="F38" i="20"/>
  <c r="F36" i="20"/>
  <c r="F34" i="20"/>
  <c r="F32" i="20"/>
  <c r="F30" i="20"/>
  <c r="F28" i="20"/>
  <c r="F26" i="20"/>
  <c r="F24" i="20"/>
  <c r="F22" i="20"/>
  <c r="F20" i="20"/>
  <c r="F18" i="20"/>
  <c r="F16" i="20"/>
  <c r="F14" i="20"/>
  <c r="F12" i="20"/>
  <c r="F10" i="20"/>
  <c r="F8" i="20"/>
  <c r="F6" i="20"/>
  <c r="F4" i="20"/>
  <c r="E92" i="20"/>
  <c r="E86" i="20"/>
  <c r="E78" i="20"/>
  <c r="E68" i="20"/>
  <c r="E62" i="20"/>
  <c r="E54" i="20"/>
  <c r="E46" i="20"/>
  <c r="E42" i="20"/>
  <c r="E34" i="20"/>
  <c r="E28" i="20"/>
  <c r="E20" i="20"/>
  <c r="E12" i="20"/>
  <c r="E4" i="20"/>
  <c r="F93" i="20"/>
  <c r="F85" i="20"/>
  <c r="F81" i="20"/>
  <c r="F77" i="20"/>
  <c r="F75" i="20"/>
  <c r="F73" i="20"/>
  <c r="F71" i="20"/>
  <c r="F69" i="20"/>
  <c r="F67" i="20"/>
  <c r="F65" i="20"/>
  <c r="F63" i="20"/>
  <c r="F61" i="20"/>
  <c r="F59" i="20"/>
  <c r="F57" i="20"/>
  <c r="F55" i="20"/>
  <c r="F53" i="20"/>
  <c r="F51" i="20"/>
  <c r="F49" i="20"/>
  <c r="F47" i="20"/>
  <c r="F45" i="20"/>
  <c r="F43" i="20"/>
  <c r="F41" i="20"/>
  <c r="F39" i="20"/>
  <c r="F37" i="20"/>
  <c r="F35" i="20"/>
  <c r="F33" i="20"/>
  <c r="F31" i="20"/>
  <c r="F29" i="20"/>
  <c r="F27" i="20"/>
  <c r="F25" i="20"/>
  <c r="F23" i="20"/>
  <c r="F21" i="20"/>
  <c r="F19" i="20"/>
  <c r="F17" i="20"/>
  <c r="F15" i="20"/>
  <c r="F13" i="20"/>
  <c r="F11" i="20"/>
  <c r="F9" i="20"/>
  <c r="F7" i="20"/>
  <c r="F5" i="20"/>
  <c r="F3" i="20"/>
  <c r="E90" i="20"/>
  <c r="E82" i="20"/>
  <c r="E76" i="20"/>
  <c r="E70" i="20"/>
  <c r="E60" i="20"/>
  <c r="E56" i="20"/>
  <c r="E48" i="20"/>
  <c r="E40" i="20"/>
  <c r="E32" i="20"/>
  <c r="E24" i="20"/>
  <c r="E18" i="20"/>
  <c r="E10" i="20"/>
  <c r="E6" i="20"/>
  <c r="F91" i="20"/>
  <c r="F2" i="20"/>
  <c r="E93" i="20"/>
  <c r="E87" i="20"/>
  <c r="E81" i="20"/>
  <c r="E75" i="20"/>
  <c r="E69" i="20"/>
  <c r="E65" i="20"/>
  <c r="E61" i="20"/>
  <c r="E59" i="20"/>
  <c r="E57" i="20"/>
  <c r="E55" i="20"/>
  <c r="E53" i="20"/>
  <c r="E51" i="20"/>
  <c r="E49" i="20"/>
  <c r="E47" i="20"/>
  <c r="E45" i="20"/>
  <c r="E43" i="20"/>
  <c r="E41" i="20"/>
  <c r="E39" i="20"/>
  <c r="E37" i="20"/>
  <c r="E35" i="20"/>
  <c r="E33" i="20"/>
  <c r="E31" i="20"/>
  <c r="E29" i="20"/>
  <c r="E27" i="20"/>
  <c r="E25" i="20"/>
  <c r="E23" i="20"/>
  <c r="E21" i="20"/>
  <c r="E19" i="20"/>
  <c r="E17" i="20"/>
  <c r="E15" i="20"/>
  <c r="E13" i="20"/>
  <c r="E11" i="20"/>
  <c r="E9" i="20"/>
  <c r="E7" i="20"/>
  <c r="E5" i="20"/>
  <c r="F2" i="19"/>
  <c r="F92" i="19"/>
  <c r="E87" i="19"/>
  <c r="F76" i="19"/>
  <c r="F64" i="19"/>
  <c r="F40" i="19"/>
  <c r="F24" i="19"/>
  <c r="F8" i="19"/>
  <c r="F90" i="19"/>
  <c r="E90" i="19"/>
  <c r="F84" i="19"/>
  <c r="E93" i="19"/>
  <c r="E88" i="19"/>
  <c r="F82" i="19"/>
  <c r="E77" i="19"/>
  <c r="E72" i="19"/>
  <c r="E66" i="19"/>
  <c r="E58" i="19"/>
  <c r="E50" i="19"/>
  <c r="E42" i="19"/>
  <c r="E34" i="19"/>
  <c r="E26" i="19"/>
  <c r="E18" i="19"/>
  <c r="E10" i="19"/>
  <c r="E82" i="19"/>
  <c r="F56" i="19"/>
  <c r="F32" i="19"/>
  <c r="E96" i="19"/>
  <c r="E85" i="19"/>
  <c r="E80" i="19"/>
  <c r="F74" i="19"/>
  <c r="E69" i="19"/>
  <c r="E62" i="19"/>
  <c r="E54" i="19"/>
  <c r="E46" i="19"/>
  <c r="E38" i="19"/>
  <c r="E30" i="19"/>
  <c r="E22" i="19"/>
  <c r="E14" i="19"/>
  <c r="E6" i="19"/>
  <c r="E71" i="19"/>
  <c r="F48" i="19"/>
  <c r="F16" i="19"/>
  <c r="E95" i="19"/>
  <c r="E79" i="19"/>
  <c r="E74" i="19"/>
  <c r="F68" i="19"/>
  <c r="F60" i="19"/>
  <c r="F52" i="19"/>
  <c r="F44" i="19"/>
  <c r="F36" i="19"/>
  <c r="F28" i="19"/>
  <c r="F20" i="19"/>
  <c r="F12" i="19"/>
  <c r="F4" i="19"/>
  <c r="F96" i="19"/>
  <c r="E94" i="19"/>
  <c r="E91" i="19"/>
  <c r="F88" i="19"/>
  <c r="E86" i="19"/>
  <c r="E83" i="19"/>
  <c r="F80" i="19"/>
  <c r="E78" i="19"/>
  <c r="E75" i="19"/>
  <c r="F72" i="19"/>
  <c r="E70" i="19"/>
  <c r="F66" i="19"/>
  <c r="F62" i="19"/>
  <c r="F58" i="19"/>
  <c r="F54" i="19"/>
  <c r="F50" i="19"/>
  <c r="F46" i="19"/>
  <c r="F42" i="19"/>
  <c r="F38" i="19"/>
  <c r="F34" i="19"/>
  <c r="F30" i="19"/>
  <c r="F26" i="19"/>
  <c r="F22" i="19"/>
  <c r="F18" i="19"/>
  <c r="F14" i="19"/>
  <c r="F10" i="19"/>
  <c r="F6" i="19"/>
  <c r="F94" i="19"/>
  <c r="E92" i="19"/>
  <c r="E89" i="19"/>
  <c r="F86" i="19"/>
  <c r="E84" i="19"/>
  <c r="E81" i="19"/>
  <c r="F78" i="19"/>
  <c r="E76" i="19"/>
  <c r="E73" i="19"/>
  <c r="F70" i="19"/>
  <c r="E68" i="19"/>
  <c r="E64" i="19"/>
  <c r="E60" i="19"/>
  <c r="E56" i="19"/>
  <c r="E52" i="19"/>
  <c r="E48" i="19"/>
  <c r="E44" i="19"/>
  <c r="E40" i="19"/>
  <c r="E36" i="19"/>
  <c r="E32" i="19"/>
  <c r="E28" i="19"/>
  <c r="E24" i="19"/>
  <c r="E20" i="19"/>
  <c r="E16" i="19"/>
  <c r="E12" i="19"/>
  <c r="E8" i="19"/>
  <c r="E4" i="19"/>
  <c r="E2" i="19"/>
  <c r="F95" i="19"/>
  <c r="F93" i="19"/>
  <c r="F91" i="19"/>
  <c r="F89" i="19"/>
  <c r="F87" i="19"/>
  <c r="F85" i="19"/>
  <c r="F83" i="19"/>
  <c r="F81" i="19"/>
  <c r="F79" i="19"/>
  <c r="F77" i="19"/>
  <c r="F75" i="19"/>
  <c r="F73" i="19"/>
  <c r="F71" i="19"/>
  <c r="F69" i="19"/>
  <c r="F67" i="19"/>
  <c r="F65" i="19"/>
  <c r="F63" i="19"/>
  <c r="F61" i="19"/>
  <c r="F59" i="19"/>
  <c r="F57" i="19"/>
  <c r="F55" i="19"/>
  <c r="F53" i="19"/>
  <c r="F51" i="19"/>
  <c r="F49" i="19"/>
  <c r="F47" i="19"/>
  <c r="F45" i="19"/>
  <c r="F43" i="19"/>
  <c r="F41" i="19"/>
  <c r="F39" i="19"/>
  <c r="F37" i="19"/>
  <c r="F35" i="19"/>
  <c r="F33" i="19"/>
  <c r="F31" i="19"/>
  <c r="F29" i="19"/>
  <c r="F27" i="19"/>
  <c r="F25" i="19"/>
  <c r="F23" i="19"/>
  <c r="F21" i="19"/>
  <c r="F19" i="19"/>
  <c r="F17" i="19"/>
  <c r="F15" i="19"/>
  <c r="F13" i="19"/>
  <c r="F11" i="19"/>
  <c r="F9" i="19"/>
  <c r="F7" i="19"/>
  <c r="F5" i="19"/>
  <c r="F3" i="19"/>
  <c r="E67" i="19"/>
  <c r="E65" i="19"/>
  <c r="E63" i="19"/>
  <c r="E61" i="19"/>
  <c r="E59" i="19"/>
  <c r="E57" i="19"/>
  <c r="E55" i="19"/>
  <c r="E53" i="19"/>
  <c r="E51" i="19"/>
  <c r="E49" i="19"/>
  <c r="E47" i="19"/>
  <c r="E45" i="19"/>
  <c r="E43" i="19"/>
  <c r="E41" i="19"/>
  <c r="E39" i="19"/>
  <c r="E37" i="19"/>
  <c r="E35" i="19"/>
  <c r="E33" i="19"/>
  <c r="E31" i="19"/>
  <c r="E29" i="19"/>
  <c r="E27" i="19"/>
  <c r="E25" i="19"/>
  <c r="E23" i="19"/>
  <c r="E21" i="19"/>
  <c r="E19" i="19"/>
  <c r="E17" i="19"/>
  <c r="E15" i="19"/>
  <c r="E13" i="19"/>
  <c r="E11" i="19"/>
  <c r="E9" i="19"/>
  <c r="E7" i="19"/>
  <c r="E5" i="19"/>
  <c r="E87" i="23"/>
  <c r="E71" i="23"/>
  <c r="E63" i="23"/>
  <c r="E55" i="23"/>
  <c r="E39" i="23"/>
  <c r="E31" i="23"/>
  <c r="E23" i="23"/>
  <c r="E7" i="23"/>
  <c r="P5" i="22"/>
  <c r="P3" i="22"/>
  <c r="P4" i="22"/>
  <c r="P2" i="22"/>
  <c r="P7" i="23"/>
  <c r="F27" i="23" s="1"/>
  <c r="P6" i="23"/>
  <c r="P5" i="23"/>
  <c r="P4" i="23"/>
  <c r="P3" i="23"/>
  <c r="P2" i="23"/>
  <c r="P1" i="23"/>
  <c r="P7" i="22"/>
  <c r="P6" i="22"/>
  <c r="P1" i="22"/>
  <c r="P7" i="21"/>
  <c r="P6" i="21"/>
  <c r="P5" i="21"/>
  <c r="P4" i="21"/>
  <c r="P3" i="21"/>
  <c r="F5" i="21" s="1"/>
  <c r="P2" i="21"/>
  <c r="E3" i="21" s="1"/>
  <c r="P1" i="21"/>
  <c r="P7" i="20"/>
  <c r="P6" i="20"/>
  <c r="P5" i="20"/>
  <c r="P4" i="20"/>
  <c r="P3" i="20"/>
  <c r="P2" i="20"/>
  <c r="P1" i="20"/>
  <c r="P7" i="19"/>
  <c r="P6" i="19"/>
  <c r="P5" i="19"/>
  <c r="P4" i="19"/>
  <c r="P3" i="19"/>
  <c r="P2" i="19"/>
  <c r="P6" i="1"/>
  <c r="P5" i="1"/>
  <c r="P4" i="1"/>
  <c r="P3" i="1"/>
  <c r="P2" i="1"/>
  <c r="P1" i="1"/>
  <c r="J61" i="33" l="1"/>
  <c r="L61" i="33" s="1"/>
  <c r="J75" i="33"/>
  <c r="L75" i="33" s="1"/>
  <c r="K93" i="32"/>
  <c r="M93" i="32" s="1"/>
  <c r="J69" i="32"/>
  <c r="L69" i="32" s="1"/>
  <c r="J96" i="33"/>
  <c r="L96" i="33" s="1"/>
  <c r="J19" i="33"/>
  <c r="L19" i="33" s="1"/>
  <c r="J9" i="33"/>
  <c r="L9" i="33" s="1"/>
  <c r="J10" i="33"/>
  <c r="L10" i="33" s="1"/>
  <c r="K46" i="33"/>
  <c r="M46" i="33" s="1"/>
  <c r="J11" i="33"/>
  <c r="L11" i="33" s="1"/>
  <c r="K93" i="33"/>
  <c r="M93" i="33" s="1"/>
  <c r="K47" i="32"/>
  <c r="M47" i="32" s="1"/>
  <c r="J12" i="33"/>
  <c r="L12" i="33" s="1"/>
  <c r="J4" i="33"/>
  <c r="L4" i="33" s="1"/>
  <c r="J6" i="33"/>
  <c r="L6" i="33" s="1"/>
  <c r="J49" i="33"/>
  <c r="L49" i="33" s="1"/>
  <c r="J52" i="33"/>
  <c r="L52" i="33" s="1"/>
  <c r="K16" i="33"/>
  <c r="M16" i="33" s="1"/>
  <c r="J3" i="33"/>
  <c r="L3" i="33" s="1"/>
  <c r="K85" i="33"/>
  <c r="M85" i="33" s="1"/>
  <c r="K32" i="33"/>
  <c r="M32" i="33" s="1"/>
  <c r="K2" i="33"/>
  <c r="M2" i="33" s="1"/>
  <c r="K77" i="33"/>
  <c r="K34" i="33"/>
  <c r="M34" i="33" s="1"/>
  <c r="J87" i="33"/>
  <c r="L87" i="33" s="1"/>
  <c r="K39" i="33"/>
  <c r="M39" i="33" s="1"/>
  <c r="J66" i="33"/>
  <c r="L66" i="33" s="1"/>
  <c r="K45" i="33"/>
  <c r="M45" i="33" s="1"/>
  <c r="K81" i="33"/>
  <c r="M81" i="33" s="1"/>
  <c r="K72" i="33"/>
  <c r="M72" i="33" s="1"/>
  <c r="K69" i="33"/>
  <c r="M69" i="33" s="1"/>
  <c r="J54" i="33"/>
  <c r="L54" i="33" s="1"/>
  <c r="J7" i="33"/>
  <c r="L7" i="33" s="1"/>
  <c r="K44" i="33"/>
  <c r="M44" i="33" s="1"/>
  <c r="J51" i="33"/>
  <c r="L51" i="33" s="1"/>
  <c r="J32" i="33"/>
  <c r="L32" i="33" s="1"/>
  <c r="J84" i="33"/>
  <c r="L84" i="33" s="1"/>
  <c r="K50" i="33"/>
  <c r="M50" i="33" s="1"/>
  <c r="K47" i="33"/>
  <c r="M47" i="33" s="1"/>
  <c r="J83" i="33"/>
  <c r="L83" i="33" s="1"/>
  <c r="K24" i="33"/>
  <c r="M24" i="33" s="1"/>
  <c r="J79" i="33"/>
  <c r="L79" i="33" s="1"/>
  <c r="J13" i="33"/>
  <c r="L13" i="33" s="1"/>
  <c r="J25" i="33"/>
  <c r="L25" i="33" s="1"/>
  <c r="K90" i="33"/>
  <c r="M90" i="33" s="1"/>
  <c r="K38" i="33"/>
  <c r="M38" i="33" s="1"/>
  <c r="J36" i="33"/>
  <c r="L36" i="33" s="1"/>
  <c r="J72" i="33"/>
  <c r="L72" i="33" s="1"/>
  <c r="K60" i="33"/>
  <c r="M60" i="33" s="1"/>
  <c r="J37" i="33"/>
  <c r="L37" i="33" s="1"/>
  <c r="K68" i="33"/>
  <c r="M68" i="33" s="1"/>
  <c r="J55" i="33"/>
  <c r="L55" i="33" s="1"/>
  <c r="J41" i="33"/>
  <c r="L41" i="33" s="1"/>
  <c r="J90" i="33"/>
  <c r="L90" i="33" s="1"/>
  <c r="J58" i="33"/>
  <c r="L58" i="33" s="1"/>
  <c r="J76" i="33"/>
  <c r="L76" i="33" s="1"/>
  <c r="J28" i="33"/>
  <c r="L28" i="33" s="1"/>
  <c r="K7" i="33"/>
  <c r="M7" i="33" s="1"/>
  <c r="K29" i="33"/>
  <c r="M29" i="33" s="1"/>
  <c r="K15" i="33"/>
  <c r="M15" i="33" s="1"/>
  <c r="J44" i="33"/>
  <c r="L44" i="33" s="1"/>
  <c r="K79" i="33"/>
  <c r="M79" i="33" s="1"/>
  <c r="J31" i="33"/>
  <c r="L31" i="33" s="1"/>
  <c r="K64" i="33"/>
  <c r="M64" i="33" s="1"/>
  <c r="J48" i="33"/>
  <c r="L48" i="33" s="1"/>
  <c r="K19" i="33"/>
  <c r="M19" i="33" s="1"/>
  <c r="J39" i="33"/>
  <c r="L39" i="33" s="1"/>
  <c r="K56" i="33"/>
  <c r="M56" i="33" s="1"/>
  <c r="K40" i="33"/>
  <c r="M40" i="33" s="1"/>
  <c r="K13" i="33"/>
  <c r="M13" i="33" s="1"/>
  <c r="J16" i="33"/>
  <c r="L16" i="33" s="1"/>
  <c r="J64" i="33"/>
  <c r="L64" i="33" s="1"/>
  <c r="J21" i="33"/>
  <c r="L21" i="33" s="1"/>
  <c r="K82" i="33"/>
  <c r="M82" i="33" s="1"/>
  <c r="K78" i="33"/>
  <c r="J53" i="33"/>
  <c r="L53" i="33" s="1"/>
  <c r="J17" i="33"/>
  <c r="L17" i="33" s="1"/>
  <c r="K18" i="33"/>
  <c r="M18" i="33" s="1"/>
  <c r="K23" i="33"/>
  <c r="M23" i="33" s="1"/>
  <c r="K42" i="33"/>
  <c r="M42" i="33" s="1"/>
  <c r="K84" i="33"/>
  <c r="M84" i="33" s="1"/>
  <c r="K67" i="33"/>
  <c r="M67" i="33" s="1"/>
  <c r="J92" i="33"/>
  <c r="L92" i="33" s="1"/>
  <c r="K51" i="33"/>
  <c r="M51" i="33" s="1"/>
  <c r="K31" i="33"/>
  <c r="M31" i="33" s="1"/>
  <c r="K6" i="33"/>
  <c r="M6" i="33" s="1"/>
  <c r="K86" i="33"/>
  <c r="M86" i="33" s="1"/>
  <c r="K63" i="33"/>
  <c r="M63" i="33" s="1"/>
  <c r="K95" i="33"/>
  <c r="M95" i="33" s="1"/>
  <c r="K37" i="33"/>
  <c r="M37" i="33" s="1"/>
  <c r="K30" i="33"/>
  <c r="M30" i="33" s="1"/>
  <c r="K55" i="33"/>
  <c r="M55" i="33" s="1"/>
  <c r="K91" i="33"/>
  <c r="M91" i="33" s="1"/>
  <c r="K61" i="33"/>
  <c r="M61" i="33" s="1"/>
  <c r="J80" i="33"/>
  <c r="L80" i="33" s="1"/>
  <c r="K12" i="33"/>
  <c r="M12" i="33" s="1"/>
  <c r="J50" i="33"/>
  <c r="L50" i="33" s="1"/>
  <c r="K70" i="33"/>
  <c r="M70" i="33" s="1"/>
  <c r="J5" i="33"/>
  <c r="L5" i="33" s="1"/>
  <c r="K48" i="33"/>
  <c r="M48" i="33" s="1"/>
  <c r="K26" i="33"/>
  <c r="M26" i="33" s="1"/>
  <c r="K49" i="33"/>
  <c r="M49" i="33" s="1"/>
  <c r="K17" i="33"/>
  <c r="M17" i="33" s="1"/>
  <c r="J35" i="33"/>
  <c r="L35" i="33" s="1"/>
  <c r="K4" i="33"/>
  <c r="M4" i="33" s="1"/>
  <c r="J65" i="33"/>
  <c r="L65" i="33" s="1"/>
  <c r="J40" i="33"/>
  <c r="L40" i="33" s="1"/>
  <c r="J2" i="33"/>
  <c r="L2" i="33" s="1"/>
  <c r="K74" i="33"/>
  <c r="M74" i="33" s="1"/>
  <c r="J81" i="33"/>
  <c r="L81" i="33" s="1"/>
  <c r="K96" i="33"/>
  <c r="M96" i="33" s="1"/>
  <c r="J68" i="33"/>
  <c r="L68" i="33" s="1"/>
  <c r="J93" i="33"/>
  <c r="L93" i="33" s="1"/>
  <c r="K10" i="33"/>
  <c r="M10" i="33" s="1"/>
  <c r="J56" i="33"/>
  <c r="L56" i="33" s="1"/>
  <c r="J33" i="33"/>
  <c r="L33" i="33" s="1"/>
  <c r="K94" i="33"/>
  <c r="M94" i="33" s="1"/>
  <c r="K52" i="33"/>
  <c r="M52" i="33" s="1"/>
  <c r="J73" i="33"/>
  <c r="L73" i="33" s="1"/>
  <c r="K92" i="33"/>
  <c r="M92" i="33" s="1"/>
  <c r="K71" i="33"/>
  <c r="M71" i="33" s="1"/>
  <c r="K53" i="33"/>
  <c r="M53" i="33" s="1"/>
  <c r="J15" i="33"/>
  <c r="L15" i="33" s="1"/>
  <c r="J78" i="33"/>
  <c r="L78" i="33" s="1"/>
  <c r="K75" i="33"/>
  <c r="M75" i="33" s="1"/>
  <c r="J45" i="33"/>
  <c r="L45" i="33" s="1"/>
  <c r="J8" i="33"/>
  <c r="L8" i="33" s="1"/>
  <c r="J57" i="33"/>
  <c r="L57" i="33" s="1"/>
  <c r="J20" i="33"/>
  <c r="L20" i="33" s="1"/>
  <c r="J59" i="33"/>
  <c r="L59" i="33" s="1"/>
  <c r="J24" i="33"/>
  <c r="L24" i="33" s="1"/>
  <c r="K62" i="33"/>
  <c r="M62" i="33" s="1"/>
  <c r="J46" i="33"/>
  <c r="L46" i="33" s="1"/>
  <c r="K87" i="33"/>
  <c r="M87" i="33" s="1"/>
  <c r="K41" i="33"/>
  <c r="M41" i="33" s="1"/>
  <c r="K25" i="33"/>
  <c r="M25" i="33" s="1"/>
  <c r="K43" i="33"/>
  <c r="M43" i="33" s="1"/>
  <c r="J88" i="33"/>
  <c r="L88" i="33" s="1"/>
  <c r="K11" i="33"/>
  <c r="M11" i="33" s="1"/>
  <c r="J74" i="33"/>
  <c r="L74" i="33" s="1"/>
  <c r="J85" i="33"/>
  <c r="L85" i="33" s="1"/>
  <c r="J47" i="33"/>
  <c r="L47" i="33" s="1"/>
  <c r="K54" i="33"/>
  <c r="M54" i="33" s="1"/>
  <c r="J89" i="33"/>
  <c r="L89" i="33" s="1"/>
  <c r="K3" i="33"/>
  <c r="M3" i="33" s="1"/>
  <c r="K22" i="33"/>
  <c r="M22" i="33" s="1"/>
  <c r="J82" i="33"/>
  <c r="L82" i="33" s="1"/>
  <c r="J60" i="33"/>
  <c r="L60" i="33" s="1"/>
  <c r="K83" i="33"/>
  <c r="M83" i="33" s="1"/>
  <c r="K21" i="33"/>
  <c r="M21" i="33" s="1"/>
  <c r="J23" i="33"/>
  <c r="L23" i="33" s="1"/>
  <c r="K27" i="33"/>
  <c r="M27" i="33" s="1"/>
  <c r="J22" i="33"/>
  <c r="L22" i="33" s="1"/>
  <c r="J34" i="33"/>
  <c r="L34" i="33" s="1"/>
  <c r="J18" i="33"/>
  <c r="L18" i="33" s="1"/>
  <c r="K8" i="33"/>
  <c r="M8" i="33" s="1"/>
  <c r="K66" i="33"/>
  <c r="M66" i="33" s="1"/>
  <c r="K5" i="33"/>
  <c r="M5" i="33" s="1"/>
  <c r="J38" i="33"/>
  <c r="L38" i="33" s="1"/>
  <c r="J30" i="33"/>
  <c r="L30" i="33" s="1"/>
  <c r="K9" i="33"/>
  <c r="M9" i="33" s="1"/>
  <c r="K58" i="33"/>
  <c r="M58" i="33" s="1"/>
  <c r="J86" i="33"/>
  <c r="L86" i="33" s="1"/>
  <c r="J42" i="33"/>
  <c r="L42" i="33" s="1"/>
  <c r="J26" i="33"/>
  <c r="L26" i="33" s="1"/>
  <c r="J14" i="33"/>
  <c r="L14" i="33" s="1"/>
  <c r="J94" i="33"/>
  <c r="L94" i="33" s="1"/>
  <c r="J79" i="32"/>
  <c r="L79" i="32" s="1"/>
  <c r="J89" i="32"/>
  <c r="L89" i="32" s="1"/>
  <c r="K85" i="32"/>
  <c r="M85" i="32" s="1"/>
  <c r="K17" i="32"/>
  <c r="M17" i="32" s="1"/>
  <c r="K26" i="32"/>
  <c r="M26" i="32" s="1"/>
  <c r="J28" i="32"/>
  <c r="L28" i="32" s="1"/>
  <c r="K48" i="32"/>
  <c r="M48" i="32" s="1"/>
  <c r="K33" i="32"/>
  <c r="M33" i="32" s="1"/>
  <c r="K41" i="32"/>
  <c r="M41" i="32" s="1"/>
  <c r="K81" i="32"/>
  <c r="M81" i="32" s="1"/>
  <c r="J88" i="32"/>
  <c r="L88" i="32" s="1"/>
  <c r="K22" i="32"/>
  <c r="M22" i="32" s="1"/>
  <c r="K57" i="32"/>
  <c r="M57" i="32" s="1"/>
  <c r="J33" i="32"/>
  <c r="L33" i="32" s="1"/>
  <c r="J93" i="32"/>
  <c r="L93" i="32" s="1"/>
  <c r="K8" i="32"/>
  <c r="M8" i="32" s="1"/>
  <c r="K39" i="32"/>
  <c r="M39" i="32" s="1"/>
  <c r="K91" i="32"/>
  <c r="M91" i="32" s="1"/>
  <c r="K3" i="32"/>
  <c r="M3" i="32" s="1"/>
  <c r="K9" i="32"/>
  <c r="M9" i="32" s="1"/>
  <c r="K92" i="32"/>
  <c r="M92" i="32" s="1"/>
  <c r="J68" i="32"/>
  <c r="L68" i="32" s="1"/>
  <c r="K76" i="32"/>
  <c r="M76" i="32" s="1"/>
  <c r="J81" i="32"/>
  <c r="L81" i="32" s="1"/>
  <c r="J45" i="32"/>
  <c r="L45" i="32" s="1"/>
  <c r="J23" i="32"/>
  <c r="L23" i="32" s="1"/>
  <c r="K2" i="32"/>
  <c r="M2" i="32" s="1"/>
  <c r="J63" i="32"/>
  <c r="L63" i="32" s="1"/>
  <c r="K80" i="32"/>
  <c r="M80" i="32" s="1"/>
  <c r="K25" i="32"/>
  <c r="M25" i="32" s="1"/>
  <c r="K34" i="32"/>
  <c r="M34" i="32" s="1"/>
  <c r="K49" i="32"/>
  <c r="M49" i="32" s="1"/>
  <c r="K46" i="32"/>
  <c r="M46" i="32" s="1"/>
  <c r="J46" i="32"/>
  <c r="L46" i="32" s="1"/>
  <c r="K5" i="32"/>
  <c r="M5" i="32" s="1"/>
  <c r="K67" i="32"/>
  <c r="M67" i="32" s="1"/>
  <c r="J96" i="32"/>
  <c r="L96" i="32" s="1"/>
  <c r="K84" i="32"/>
  <c r="M84" i="32" s="1"/>
  <c r="J36" i="32"/>
  <c r="L36" i="32" s="1"/>
  <c r="J90" i="32"/>
  <c r="L90" i="32" s="1"/>
  <c r="J52" i="32"/>
  <c r="L52" i="32" s="1"/>
  <c r="J6" i="32"/>
  <c r="L6" i="32" s="1"/>
  <c r="J22" i="32"/>
  <c r="L22" i="32" s="1"/>
  <c r="K21" i="32"/>
  <c r="M21" i="32" s="1"/>
  <c r="K87" i="32"/>
  <c r="M87" i="32" s="1"/>
  <c r="J47" i="32"/>
  <c r="L47" i="32" s="1"/>
  <c r="J26" i="32"/>
  <c r="L26" i="32" s="1"/>
  <c r="J17" i="32"/>
  <c r="L17" i="32" s="1"/>
  <c r="K6" i="32"/>
  <c r="M6" i="32" s="1"/>
  <c r="K14" i="32"/>
  <c r="M14" i="32" s="1"/>
  <c r="J59" i="32"/>
  <c r="L59" i="32" s="1"/>
  <c r="J34" i="32"/>
  <c r="L34" i="32" s="1"/>
  <c r="J54" i="32"/>
  <c r="L54" i="32" s="1"/>
  <c r="K58" i="32"/>
  <c r="M58" i="32" s="1"/>
  <c r="J53" i="32"/>
  <c r="L53" i="32" s="1"/>
  <c r="K27" i="32"/>
  <c r="M27" i="32" s="1"/>
  <c r="J14" i="32"/>
  <c r="L14" i="32" s="1"/>
  <c r="J43" i="32"/>
  <c r="L43" i="32" s="1"/>
  <c r="J25" i="32"/>
  <c r="L25" i="32" s="1"/>
  <c r="K75" i="32"/>
  <c r="M75" i="32" s="1"/>
  <c r="K44" i="32"/>
  <c r="M44" i="32" s="1"/>
  <c r="J64" i="32"/>
  <c r="L64" i="32" s="1"/>
  <c r="K37" i="32"/>
  <c r="M37" i="32" s="1"/>
  <c r="K55" i="32"/>
  <c r="M55" i="32" s="1"/>
  <c r="K51" i="32"/>
  <c r="M51" i="32" s="1"/>
  <c r="K50" i="32"/>
  <c r="M50" i="32" s="1"/>
  <c r="K72" i="32"/>
  <c r="M72" i="32" s="1"/>
  <c r="K65" i="32"/>
  <c r="M65" i="32" s="1"/>
  <c r="K88" i="32"/>
  <c r="M88" i="32" s="1"/>
  <c r="J85" i="32"/>
  <c r="L85" i="32" s="1"/>
  <c r="J20" i="32"/>
  <c r="L20" i="32" s="1"/>
  <c r="J50" i="32"/>
  <c r="L50" i="32" s="1"/>
  <c r="J29" i="32"/>
  <c r="L29" i="32" s="1"/>
  <c r="K43" i="32"/>
  <c r="M43" i="32" s="1"/>
  <c r="K61" i="32"/>
  <c r="M61" i="32" s="1"/>
  <c r="J16" i="32"/>
  <c r="L16" i="32" s="1"/>
  <c r="J51" i="32"/>
  <c r="L51" i="32" s="1"/>
  <c r="J39" i="32"/>
  <c r="L39" i="32" s="1"/>
  <c r="K28" i="32"/>
  <c r="M28" i="32" s="1"/>
  <c r="J4" i="32"/>
  <c r="L4" i="32" s="1"/>
  <c r="K35" i="32"/>
  <c r="M35" i="32" s="1"/>
  <c r="J82" i="32"/>
  <c r="L82" i="32" s="1"/>
  <c r="K94" i="32"/>
  <c r="M94" i="32" s="1"/>
  <c r="J84" i="32"/>
  <c r="L84" i="32" s="1"/>
  <c r="J42" i="32"/>
  <c r="L42" i="32" s="1"/>
  <c r="K63" i="32"/>
  <c r="M63" i="32" s="1"/>
  <c r="J61" i="32"/>
  <c r="L61" i="32" s="1"/>
  <c r="K12" i="32"/>
  <c r="M12" i="32" s="1"/>
  <c r="K60" i="32"/>
  <c r="M60" i="32" s="1"/>
  <c r="K15" i="32"/>
  <c r="M15" i="32" s="1"/>
  <c r="J58" i="32"/>
  <c r="L58" i="32" s="1"/>
  <c r="J24" i="32"/>
  <c r="L24" i="32" s="1"/>
  <c r="K78" i="32"/>
  <c r="K42" i="32"/>
  <c r="M42" i="32" s="1"/>
  <c r="J94" i="32"/>
  <c r="L94" i="32" s="1"/>
  <c r="K82" i="32"/>
  <c r="M82" i="32" s="1"/>
  <c r="K83" i="32"/>
  <c r="M83" i="32" s="1"/>
  <c r="K62" i="32"/>
  <c r="M62" i="32" s="1"/>
  <c r="K74" i="32"/>
  <c r="M74" i="32" s="1"/>
  <c r="J13" i="32"/>
  <c r="L13" i="32" s="1"/>
  <c r="K96" i="32"/>
  <c r="M96" i="32" s="1"/>
  <c r="K23" i="32"/>
  <c r="M23" i="32" s="1"/>
  <c r="K86" i="32"/>
  <c r="M86" i="32" s="1"/>
  <c r="J80" i="32"/>
  <c r="L80" i="32" s="1"/>
  <c r="J71" i="32"/>
  <c r="L71" i="32" s="1"/>
  <c r="K53" i="32"/>
  <c r="M53" i="32" s="1"/>
  <c r="K7" i="32"/>
  <c r="M7" i="32" s="1"/>
  <c r="K18" i="32"/>
  <c r="M18" i="32" s="1"/>
  <c r="K13" i="32"/>
  <c r="M13" i="32" s="1"/>
  <c r="K19" i="32"/>
  <c r="M19" i="32" s="1"/>
  <c r="K16" i="32"/>
  <c r="M16" i="32" s="1"/>
  <c r="K90" i="32"/>
  <c r="M90" i="32" s="1"/>
  <c r="K31" i="32"/>
  <c r="M31" i="32" s="1"/>
  <c r="K10" i="32"/>
  <c r="M10" i="32" s="1"/>
  <c r="J37" i="32"/>
  <c r="L37" i="32" s="1"/>
  <c r="J87" i="32"/>
  <c r="L87" i="32" s="1"/>
  <c r="J86" i="32"/>
  <c r="L86" i="32" s="1"/>
  <c r="J83" i="32"/>
  <c r="L83" i="32" s="1"/>
  <c r="K59" i="32"/>
  <c r="M59" i="32" s="1"/>
  <c r="J77" i="32"/>
  <c r="L77" i="32" s="1"/>
  <c r="J66" i="32"/>
  <c r="L66" i="32" s="1"/>
  <c r="J70" i="32"/>
  <c r="L70" i="32" s="1"/>
  <c r="K29" i="32"/>
  <c r="M29" i="32" s="1"/>
  <c r="K52" i="32"/>
  <c r="M52" i="32" s="1"/>
  <c r="K36" i="32"/>
  <c r="M36" i="32" s="1"/>
  <c r="K54" i="32"/>
  <c r="M54" i="32" s="1"/>
  <c r="J57" i="32"/>
  <c r="L57" i="32" s="1"/>
  <c r="J60" i="32"/>
  <c r="L60" i="32" s="1"/>
  <c r="J92" i="32"/>
  <c r="L92" i="32" s="1"/>
  <c r="J32" i="32"/>
  <c r="L32" i="32" s="1"/>
  <c r="K73" i="32"/>
  <c r="M73" i="32" s="1"/>
  <c r="J2" i="32"/>
  <c r="L2" i="32" s="1"/>
  <c r="J8" i="32"/>
  <c r="L8" i="32" s="1"/>
  <c r="K89" i="32"/>
  <c r="M89" i="32" s="1"/>
  <c r="K95" i="32"/>
  <c r="M95" i="32" s="1"/>
  <c r="K40" i="32"/>
  <c r="M40" i="32" s="1"/>
  <c r="J30" i="32"/>
  <c r="L30" i="32" s="1"/>
  <c r="K69" i="32"/>
  <c r="M69" i="32" s="1"/>
  <c r="J78" i="32"/>
  <c r="L78" i="32" s="1"/>
  <c r="J44" i="32"/>
  <c r="L44" i="32" s="1"/>
  <c r="K45" i="32"/>
  <c r="M45" i="32" s="1"/>
  <c r="J15" i="32"/>
  <c r="L15" i="32" s="1"/>
  <c r="J35" i="32"/>
  <c r="L35" i="32" s="1"/>
  <c r="J10" i="32"/>
  <c r="L10" i="32" s="1"/>
  <c r="J38" i="32"/>
  <c r="L38" i="32" s="1"/>
  <c r="J11" i="32"/>
  <c r="L11" i="32" s="1"/>
  <c r="J56" i="32"/>
  <c r="L56" i="32" s="1"/>
  <c r="K4" i="32"/>
  <c r="M4" i="32" s="1"/>
  <c r="J91" i="32"/>
  <c r="L91" i="32" s="1"/>
  <c r="J62" i="32"/>
  <c r="L62" i="32" s="1"/>
  <c r="K11" i="32"/>
  <c r="M11" i="32" s="1"/>
  <c r="J5" i="32"/>
  <c r="L5" i="32" s="1"/>
  <c r="J40" i="32"/>
  <c r="L40" i="32" s="1"/>
  <c r="K20" i="32"/>
  <c r="M20" i="32" s="1"/>
  <c r="J95" i="32"/>
  <c r="L95" i="32" s="1"/>
  <c r="J7" i="32"/>
  <c r="L7" i="32" s="1"/>
  <c r="J55" i="32"/>
  <c r="L55" i="32" s="1"/>
  <c r="J49" i="32"/>
  <c r="L49" i="32" s="1"/>
  <c r="J31" i="32"/>
  <c r="L31" i="32" s="1"/>
  <c r="J48" i="32"/>
  <c r="L48" i="32" s="1"/>
  <c r="J12" i="32"/>
  <c r="L12" i="32" s="1"/>
  <c r="J9" i="32"/>
  <c r="L9" i="32" s="1"/>
  <c r="J27" i="32"/>
  <c r="L27" i="32" s="1"/>
  <c r="J3" i="32"/>
  <c r="L3" i="32" s="1"/>
  <c r="J41" i="32"/>
  <c r="L41" i="32" s="1"/>
  <c r="F3" i="1"/>
  <c r="F74" i="1"/>
  <c r="F46" i="1"/>
  <c r="F30" i="1"/>
  <c r="F14" i="1"/>
  <c r="F93" i="1"/>
  <c r="F77" i="1"/>
  <c r="F61" i="1"/>
  <c r="F45" i="1"/>
  <c r="F29" i="1"/>
  <c r="F13" i="1"/>
  <c r="F78" i="1"/>
  <c r="F96" i="1"/>
  <c r="F80" i="1"/>
  <c r="F64" i="1"/>
  <c r="F48" i="1"/>
  <c r="F32" i="1"/>
  <c r="F16" i="1"/>
  <c r="F95" i="1"/>
  <c r="F79" i="1"/>
  <c r="F63" i="1"/>
  <c r="F47" i="1"/>
  <c r="F31" i="1"/>
  <c r="F15" i="1"/>
  <c r="F94" i="1"/>
  <c r="F66" i="1"/>
  <c r="F42" i="1"/>
  <c r="F26" i="1"/>
  <c r="F10" i="1"/>
  <c r="F89" i="1"/>
  <c r="F73" i="1"/>
  <c r="F57" i="1"/>
  <c r="F41" i="1"/>
  <c r="F25" i="1"/>
  <c r="F9" i="1"/>
  <c r="F70" i="1"/>
  <c r="F92" i="1"/>
  <c r="F76" i="1"/>
  <c r="F60" i="1"/>
  <c r="F44" i="1"/>
  <c r="F28" i="1"/>
  <c r="F12" i="1"/>
  <c r="F91" i="1"/>
  <c r="F75" i="1"/>
  <c r="F59" i="1"/>
  <c r="F43" i="1"/>
  <c r="F27" i="1"/>
  <c r="F11" i="1"/>
  <c r="F86" i="1"/>
  <c r="F58" i="1"/>
  <c r="F38" i="1"/>
  <c r="F22" i="1"/>
  <c r="F6" i="1"/>
  <c r="F85" i="1"/>
  <c r="F69" i="1"/>
  <c r="F53" i="1"/>
  <c r="F37" i="1"/>
  <c r="F21" i="1"/>
  <c r="F5" i="1"/>
  <c r="F62" i="1"/>
  <c r="F88" i="1"/>
  <c r="F72" i="1"/>
  <c r="F56" i="1"/>
  <c r="F40" i="1"/>
  <c r="F24" i="1"/>
  <c r="F8" i="1"/>
  <c r="F87" i="1"/>
  <c r="F71" i="1"/>
  <c r="F55" i="1"/>
  <c r="F39" i="1"/>
  <c r="F23" i="1"/>
  <c r="F7" i="1"/>
  <c r="F82" i="1"/>
  <c r="F50" i="1"/>
  <c r="F34" i="1"/>
  <c r="F18" i="1"/>
  <c r="F2" i="1"/>
  <c r="F81" i="1"/>
  <c r="F65" i="1"/>
  <c r="F49" i="1"/>
  <c r="F33" i="1"/>
  <c r="F17" i="1"/>
  <c r="F90" i="1"/>
  <c r="F54" i="1"/>
  <c r="F84" i="1"/>
  <c r="F68" i="1"/>
  <c r="F52" i="1"/>
  <c r="F36" i="1"/>
  <c r="F20" i="1"/>
  <c r="F4" i="1"/>
  <c r="F83" i="1"/>
  <c r="F67" i="1"/>
  <c r="F51" i="1"/>
  <c r="F35" i="1"/>
  <c r="F19" i="1"/>
  <c r="K20" i="31"/>
  <c r="M20" i="31" s="1"/>
  <c r="J31" i="31"/>
  <c r="L31" i="31" s="1"/>
  <c r="J81" i="31"/>
  <c r="L81" i="31" s="1"/>
  <c r="J27" i="31"/>
  <c r="L27" i="31" s="1"/>
  <c r="J83" i="31"/>
  <c r="L83" i="31" s="1"/>
  <c r="J50" i="31"/>
  <c r="L50" i="31" s="1"/>
  <c r="J34" i="31"/>
  <c r="L34" i="31" s="1"/>
  <c r="J91" i="31"/>
  <c r="L91" i="31" s="1"/>
  <c r="J8" i="31"/>
  <c r="L8" i="31" s="1"/>
  <c r="K40" i="31"/>
  <c r="M40" i="31" s="1"/>
  <c r="K6" i="31"/>
  <c r="M6" i="31" s="1"/>
  <c r="K51" i="31"/>
  <c r="M51" i="31" s="1"/>
  <c r="J4" i="31"/>
  <c r="L4" i="31" s="1"/>
  <c r="K15" i="31"/>
  <c r="M15" i="31" s="1"/>
  <c r="J30" i="31"/>
  <c r="L30" i="31" s="1"/>
  <c r="K18" i="31"/>
  <c r="M18" i="31" s="1"/>
  <c r="K48" i="31"/>
  <c r="M48" i="31" s="1"/>
  <c r="J89" i="31"/>
  <c r="L89" i="31" s="1"/>
  <c r="J38" i="31"/>
  <c r="L38" i="31" s="1"/>
  <c r="P12" i="31"/>
  <c r="K52" i="31"/>
  <c r="M52" i="31" s="1"/>
  <c r="K36" i="31"/>
  <c r="M36" i="31" s="1"/>
  <c r="K43" i="31"/>
  <c r="M43" i="31" s="1"/>
  <c r="K19" i="31"/>
  <c r="M19" i="31" s="1"/>
  <c r="K47" i="31"/>
  <c r="M47" i="31" s="1"/>
  <c r="K5" i="31"/>
  <c r="M5" i="31" s="1"/>
  <c r="K11" i="31"/>
  <c r="M11" i="31" s="1"/>
  <c r="E19" i="1"/>
  <c r="E43" i="1"/>
  <c r="E75" i="1"/>
  <c r="E12" i="1"/>
  <c r="E44" i="1"/>
  <c r="E68" i="1"/>
  <c r="E7" i="1"/>
  <c r="E15" i="1"/>
  <c r="E23" i="1"/>
  <c r="E31" i="1"/>
  <c r="E39" i="1"/>
  <c r="E47" i="1"/>
  <c r="E55" i="1"/>
  <c r="E63" i="1"/>
  <c r="E71" i="1"/>
  <c r="E79" i="1"/>
  <c r="E87" i="1"/>
  <c r="E95" i="1"/>
  <c r="E90" i="1"/>
  <c r="E2" i="1"/>
  <c r="E8" i="1"/>
  <c r="E16" i="1"/>
  <c r="E24" i="1"/>
  <c r="E32" i="1"/>
  <c r="E40" i="1"/>
  <c r="E48" i="1"/>
  <c r="E56" i="1"/>
  <c r="E64" i="1"/>
  <c r="E72" i="1"/>
  <c r="E80" i="1"/>
  <c r="E11" i="1"/>
  <c r="E35" i="1"/>
  <c r="H35" i="1" s="1"/>
  <c r="E67" i="1"/>
  <c r="E91" i="1"/>
  <c r="E4" i="1"/>
  <c r="E36" i="1"/>
  <c r="E60" i="1"/>
  <c r="E9" i="1"/>
  <c r="E17" i="1"/>
  <c r="E25" i="1"/>
  <c r="E33" i="1"/>
  <c r="E41" i="1"/>
  <c r="E49" i="1"/>
  <c r="E57" i="1"/>
  <c r="E65" i="1"/>
  <c r="E73" i="1"/>
  <c r="E81" i="1"/>
  <c r="E89" i="1"/>
  <c r="E96" i="1"/>
  <c r="E94" i="1"/>
  <c r="E10" i="1"/>
  <c r="E18" i="1"/>
  <c r="E26" i="1"/>
  <c r="E34" i="1"/>
  <c r="E42" i="1"/>
  <c r="E50" i="1"/>
  <c r="E58" i="1"/>
  <c r="E66" i="1"/>
  <c r="E74" i="1"/>
  <c r="E82" i="1"/>
  <c r="E3" i="1"/>
  <c r="E27" i="1"/>
  <c r="E51" i="1"/>
  <c r="E59" i="1"/>
  <c r="E83" i="1"/>
  <c r="E84" i="1"/>
  <c r="E20" i="1"/>
  <c r="E28" i="1"/>
  <c r="E52" i="1"/>
  <c r="E76" i="1"/>
  <c r="E88" i="1"/>
  <c r="E5" i="1"/>
  <c r="E13" i="1"/>
  <c r="E21" i="1"/>
  <c r="E29" i="1"/>
  <c r="E37" i="1"/>
  <c r="E45" i="1"/>
  <c r="E53" i="1"/>
  <c r="E61" i="1"/>
  <c r="E69" i="1"/>
  <c r="E77" i="1"/>
  <c r="E85" i="1"/>
  <c r="E93" i="1"/>
  <c r="E86" i="1"/>
  <c r="E6" i="1"/>
  <c r="E14" i="1"/>
  <c r="E22" i="1"/>
  <c r="E30" i="1"/>
  <c r="E38" i="1"/>
  <c r="E46" i="1"/>
  <c r="E54" i="1"/>
  <c r="E62" i="1"/>
  <c r="E70" i="1"/>
  <c r="E78" i="1"/>
  <c r="E92" i="1"/>
  <c r="I8" i="30"/>
  <c r="H4" i="30"/>
  <c r="I78" i="30"/>
  <c r="H76" i="30"/>
  <c r="I62" i="30"/>
  <c r="K62" i="30" s="1"/>
  <c r="M62" i="30" s="1"/>
  <c r="H74" i="30"/>
  <c r="I75" i="30"/>
  <c r="I44" i="30"/>
  <c r="I48" i="30"/>
  <c r="I52" i="30"/>
  <c r="H66" i="30"/>
  <c r="H38" i="30"/>
  <c r="I70" i="30"/>
  <c r="K70" i="30" s="1"/>
  <c r="M70" i="30" s="1"/>
  <c r="I4" i="30"/>
  <c r="K4" i="30" s="1"/>
  <c r="M4" i="30" s="1"/>
  <c r="I12" i="30"/>
  <c r="H42" i="30"/>
  <c r="H46" i="30"/>
  <c r="H50" i="30"/>
  <c r="H54" i="30"/>
  <c r="I64" i="30"/>
  <c r="I24" i="30"/>
  <c r="J24" i="30" s="1"/>
  <c r="L24" i="30" s="1"/>
  <c r="I7" i="30"/>
  <c r="H82" i="30"/>
  <c r="J82" i="30" s="1"/>
  <c r="L82" i="30" s="1"/>
  <c r="I36" i="30"/>
  <c r="J36" i="30" s="1"/>
  <c r="L36" i="30" s="1"/>
  <c r="I28" i="30"/>
  <c r="J28" i="30" s="1"/>
  <c r="L28" i="30" s="1"/>
  <c r="I20" i="30"/>
  <c r="J20" i="30" s="1"/>
  <c r="L20" i="30" s="1"/>
  <c r="H78" i="30"/>
  <c r="J78" i="30" s="1"/>
  <c r="L78" i="30" s="1"/>
  <c r="I42" i="30"/>
  <c r="J70" i="30"/>
  <c r="L70" i="30" s="1"/>
  <c r="H80" i="30"/>
  <c r="K80" i="30" s="1"/>
  <c r="M80" i="30" s="1"/>
  <c r="H92" i="30"/>
  <c r="K92" i="30" s="1"/>
  <c r="M92" i="30" s="1"/>
  <c r="I74" i="30"/>
  <c r="I3" i="30"/>
  <c r="H10" i="30"/>
  <c r="J10" i="30" s="1"/>
  <c r="L10" i="30" s="1"/>
  <c r="H2" i="30"/>
  <c r="K2" i="30" s="1"/>
  <c r="M2" i="30" s="1"/>
  <c r="I32" i="30"/>
  <c r="J32" i="30" s="1"/>
  <c r="L32" i="30" s="1"/>
  <c r="I16" i="30"/>
  <c r="J16" i="30" s="1"/>
  <c r="L16" i="30" s="1"/>
  <c r="H9" i="30"/>
  <c r="H56" i="30"/>
  <c r="H64" i="30"/>
  <c r="J64" i="30" s="1"/>
  <c r="L64" i="30" s="1"/>
  <c r="H72" i="30"/>
  <c r="H85" i="30"/>
  <c r="K85" i="30" s="1"/>
  <c r="M85" i="30" s="1"/>
  <c r="H93" i="30"/>
  <c r="J93" i="30" s="1"/>
  <c r="L93" i="30" s="1"/>
  <c r="I63" i="30"/>
  <c r="H8" i="30"/>
  <c r="K8" i="30" s="1"/>
  <c r="M8" i="30" s="1"/>
  <c r="H81" i="30"/>
  <c r="J81" i="30" s="1"/>
  <c r="L81" i="30" s="1"/>
  <c r="H89" i="30"/>
  <c r="J89" i="30" s="1"/>
  <c r="L89" i="30" s="1"/>
  <c r="I67" i="30"/>
  <c r="K67" i="30" s="1"/>
  <c r="M67" i="30" s="1"/>
  <c r="I33" i="30"/>
  <c r="J33" i="30" s="1"/>
  <c r="L33" i="30" s="1"/>
  <c r="I25" i="30"/>
  <c r="K25" i="30" s="1"/>
  <c r="M25" i="30" s="1"/>
  <c r="I17" i="30"/>
  <c r="K17" i="30" s="1"/>
  <c r="M17" i="30" s="1"/>
  <c r="H63" i="30"/>
  <c r="H86" i="30"/>
  <c r="J86" i="30" s="1"/>
  <c r="L86" i="30" s="1"/>
  <c r="H94" i="30"/>
  <c r="J94" i="30" s="1"/>
  <c r="L94" i="30" s="1"/>
  <c r="H3" i="30"/>
  <c r="I71" i="30"/>
  <c r="I55" i="30"/>
  <c r="I38" i="30"/>
  <c r="I46" i="30"/>
  <c r="I50" i="30"/>
  <c r="I54" i="30"/>
  <c r="I40" i="30"/>
  <c r="H44" i="30"/>
  <c r="H48" i="30"/>
  <c r="H52" i="30"/>
  <c r="H84" i="30"/>
  <c r="K84" i="30" s="1"/>
  <c r="M84" i="30" s="1"/>
  <c r="H88" i="30"/>
  <c r="K88" i="30" s="1"/>
  <c r="M88" i="30" s="1"/>
  <c r="H96" i="30"/>
  <c r="K96" i="30" s="1"/>
  <c r="M96" i="30" s="1"/>
  <c r="H58" i="30"/>
  <c r="I66" i="30"/>
  <c r="H75" i="30"/>
  <c r="I34" i="30"/>
  <c r="K34" i="30" s="1"/>
  <c r="M34" i="30" s="1"/>
  <c r="I30" i="30"/>
  <c r="J30" i="30" s="1"/>
  <c r="L30" i="30" s="1"/>
  <c r="I26" i="30"/>
  <c r="K26" i="30" s="1"/>
  <c r="M26" i="30" s="1"/>
  <c r="I22" i="30"/>
  <c r="J22" i="30" s="1"/>
  <c r="L22" i="30" s="1"/>
  <c r="I18" i="30"/>
  <c r="K18" i="30" s="1"/>
  <c r="M18" i="30" s="1"/>
  <c r="I14" i="30"/>
  <c r="K14" i="30" s="1"/>
  <c r="M14" i="30" s="1"/>
  <c r="H7" i="30"/>
  <c r="I76" i="30"/>
  <c r="H37" i="30"/>
  <c r="K37" i="30" s="1"/>
  <c r="M37" i="30" s="1"/>
  <c r="I29" i="30"/>
  <c r="K29" i="30" s="1"/>
  <c r="M29" i="30" s="1"/>
  <c r="I21" i="30"/>
  <c r="K21" i="30" s="1"/>
  <c r="M21" i="30" s="1"/>
  <c r="I13" i="30"/>
  <c r="K13" i="30" s="1"/>
  <c r="M13" i="30" s="1"/>
  <c r="H90" i="30"/>
  <c r="J90" i="30" s="1"/>
  <c r="L90" i="30" s="1"/>
  <c r="I56" i="30"/>
  <c r="I72" i="30"/>
  <c r="H59" i="30"/>
  <c r="I11" i="30"/>
  <c r="I5" i="30"/>
  <c r="I41" i="30"/>
  <c r="I45" i="30"/>
  <c r="I49" i="30"/>
  <c r="I53" i="30"/>
  <c r="H60" i="30"/>
  <c r="H39" i="30"/>
  <c r="H47" i="30"/>
  <c r="H51" i="30"/>
  <c r="I73" i="30"/>
  <c r="I19" i="30"/>
  <c r="J19" i="30" s="1"/>
  <c r="L19" i="30" s="1"/>
  <c r="I15" i="30"/>
  <c r="K15" i="30" s="1"/>
  <c r="M15" i="30" s="1"/>
  <c r="I6" i="30"/>
  <c r="H12" i="30"/>
  <c r="I9" i="30"/>
  <c r="H43" i="30"/>
  <c r="I43" i="30"/>
  <c r="H83" i="30"/>
  <c r="J83" i="30" s="1"/>
  <c r="L83" i="30" s="1"/>
  <c r="H91" i="30"/>
  <c r="J91" i="30" s="1"/>
  <c r="L91" i="30" s="1"/>
  <c r="H65" i="30"/>
  <c r="I65" i="30"/>
  <c r="I35" i="30"/>
  <c r="K35" i="30" s="1"/>
  <c r="M35" i="30" s="1"/>
  <c r="I27" i="30"/>
  <c r="K27" i="30" s="1"/>
  <c r="M27" i="30" s="1"/>
  <c r="I77" i="30"/>
  <c r="K77" i="30" s="1"/>
  <c r="I39" i="30"/>
  <c r="I51" i="30"/>
  <c r="H41" i="30"/>
  <c r="H45" i="30"/>
  <c r="H49" i="30"/>
  <c r="H53" i="30"/>
  <c r="I59" i="30"/>
  <c r="H73" i="30"/>
  <c r="I47" i="30"/>
  <c r="H5" i="30"/>
  <c r="H11" i="30"/>
  <c r="H68" i="30"/>
  <c r="I68" i="30"/>
  <c r="H79" i="30"/>
  <c r="J79" i="30" s="1"/>
  <c r="L79" i="30" s="1"/>
  <c r="H87" i="30"/>
  <c r="J87" i="30" s="1"/>
  <c r="L87" i="30" s="1"/>
  <c r="H95" i="30"/>
  <c r="J95" i="30" s="1"/>
  <c r="L95" i="30" s="1"/>
  <c r="I61" i="30"/>
  <c r="H61" i="30"/>
  <c r="H69" i="30"/>
  <c r="I69" i="30"/>
  <c r="I31" i="30"/>
  <c r="K31" i="30" s="1"/>
  <c r="M31" i="30" s="1"/>
  <c r="I23" i="30"/>
  <c r="K23" i="30" s="1"/>
  <c r="M23" i="30" s="1"/>
  <c r="H6" i="30"/>
  <c r="I60" i="30"/>
  <c r="H57" i="30"/>
  <c r="J57" i="30" s="1"/>
  <c r="L57" i="30" s="1"/>
  <c r="H40" i="30"/>
  <c r="H55" i="30"/>
  <c r="H71" i="30"/>
  <c r="I58" i="30"/>
  <c r="H90" i="29"/>
  <c r="H25" i="29"/>
  <c r="H17" i="29"/>
  <c r="H79" i="29"/>
  <c r="H95" i="29"/>
  <c r="I8" i="29"/>
  <c r="I54" i="29"/>
  <c r="H50" i="29"/>
  <c r="H46" i="29"/>
  <c r="I42" i="29"/>
  <c r="H38" i="29"/>
  <c r="I34" i="29"/>
  <c r="H30" i="29"/>
  <c r="H28" i="29"/>
  <c r="H84" i="29"/>
  <c r="H92" i="29"/>
  <c r="H96" i="29"/>
  <c r="I76" i="29"/>
  <c r="I68" i="29"/>
  <c r="I60" i="29"/>
  <c r="H3" i="29"/>
  <c r="K3" i="29" s="1"/>
  <c r="M3" i="29" s="1"/>
  <c r="H61" i="29"/>
  <c r="H77" i="29"/>
  <c r="I88" i="29"/>
  <c r="I92" i="29"/>
  <c r="I52" i="29"/>
  <c r="I48" i="29"/>
  <c r="I44" i="29"/>
  <c r="I40" i="29"/>
  <c r="I36" i="29"/>
  <c r="H24" i="29"/>
  <c r="H20" i="29"/>
  <c r="H78" i="29"/>
  <c r="K78" i="29" s="1"/>
  <c r="H65" i="29"/>
  <c r="I51" i="29"/>
  <c r="I39" i="29"/>
  <c r="I57" i="29"/>
  <c r="I7" i="29"/>
  <c r="I84" i="29"/>
  <c r="J84" i="29" s="1"/>
  <c r="L84" i="29" s="1"/>
  <c r="I47" i="29"/>
  <c r="I43" i="29"/>
  <c r="I35" i="29"/>
  <c r="I96" i="29"/>
  <c r="I70" i="29"/>
  <c r="I62" i="29"/>
  <c r="H26" i="29"/>
  <c r="H22" i="29"/>
  <c r="H86" i="29"/>
  <c r="H94" i="29"/>
  <c r="H56" i="29"/>
  <c r="H64" i="29"/>
  <c r="H72" i="29"/>
  <c r="I73" i="29"/>
  <c r="I55" i="29"/>
  <c r="I75" i="29"/>
  <c r="I59" i="29"/>
  <c r="I6" i="29"/>
  <c r="I93" i="29"/>
  <c r="H91" i="29"/>
  <c r="H57" i="29"/>
  <c r="H7" i="29"/>
  <c r="H88" i="29"/>
  <c r="H80" i="29"/>
  <c r="I29" i="29"/>
  <c r="I13" i="29"/>
  <c r="H16" i="29"/>
  <c r="H87" i="29"/>
  <c r="H27" i="29"/>
  <c r="H19" i="29"/>
  <c r="I65" i="29"/>
  <c r="J65" i="29" s="1"/>
  <c r="L65" i="29" s="1"/>
  <c r="H5" i="29"/>
  <c r="I21" i="29"/>
  <c r="I69" i="29"/>
  <c r="J69" i="29" s="1"/>
  <c r="L69" i="29" s="1"/>
  <c r="H14" i="29"/>
  <c r="H81" i="29"/>
  <c r="H93" i="29"/>
  <c r="H71" i="29"/>
  <c r="I77" i="29"/>
  <c r="I61" i="29"/>
  <c r="I63" i="29"/>
  <c r="H4" i="29"/>
  <c r="I31" i="29"/>
  <c r="I23" i="29"/>
  <c r="I15" i="29"/>
  <c r="I89" i="29"/>
  <c r="I83" i="29"/>
  <c r="H60" i="29"/>
  <c r="H68" i="29"/>
  <c r="H76" i="29"/>
  <c r="I82" i="29"/>
  <c r="J82" i="29" s="1"/>
  <c r="L82" i="29" s="1"/>
  <c r="H49" i="29"/>
  <c r="H41" i="29"/>
  <c r="H33" i="29"/>
  <c r="H83" i="29"/>
  <c r="J83" i="29" s="1"/>
  <c r="L83" i="29" s="1"/>
  <c r="H73" i="29"/>
  <c r="H52" i="29"/>
  <c r="H44" i="29"/>
  <c r="H36" i="29"/>
  <c r="J36" i="29" s="1"/>
  <c r="L36" i="29" s="1"/>
  <c r="I24" i="29"/>
  <c r="I80" i="29"/>
  <c r="I72" i="29"/>
  <c r="I64" i="29"/>
  <c r="I56" i="29"/>
  <c r="H31" i="29"/>
  <c r="H23" i="29"/>
  <c r="H15" i="29"/>
  <c r="I11" i="29"/>
  <c r="H6" i="29"/>
  <c r="H58" i="29"/>
  <c r="J58" i="29" s="1"/>
  <c r="L58" i="29" s="1"/>
  <c r="H62" i="29"/>
  <c r="H66" i="29"/>
  <c r="J66" i="29" s="1"/>
  <c r="L66" i="29" s="1"/>
  <c r="H70" i="29"/>
  <c r="H74" i="29"/>
  <c r="J74" i="29" s="1"/>
  <c r="L74" i="29" s="1"/>
  <c r="H51" i="29"/>
  <c r="H47" i="29"/>
  <c r="H43" i="29"/>
  <c r="H39" i="29"/>
  <c r="H35" i="29"/>
  <c r="K35" i="29" s="1"/>
  <c r="M35" i="29" s="1"/>
  <c r="H9" i="29"/>
  <c r="H2" i="29"/>
  <c r="J2" i="29" s="1"/>
  <c r="L2" i="29" s="1"/>
  <c r="I90" i="29"/>
  <c r="J90" i="29" s="1"/>
  <c r="L90" i="29" s="1"/>
  <c r="I53" i="29"/>
  <c r="I45" i="29"/>
  <c r="I37" i="29"/>
  <c r="I25" i="29"/>
  <c r="I17" i="29"/>
  <c r="H48" i="29"/>
  <c r="H40" i="29"/>
  <c r="I32" i="29"/>
  <c r="K32" i="29" s="1"/>
  <c r="M32" i="29" s="1"/>
  <c r="I16" i="29"/>
  <c r="I10" i="29"/>
  <c r="H55" i="29"/>
  <c r="H59" i="29"/>
  <c r="H63" i="29"/>
  <c r="H75" i="29"/>
  <c r="H54" i="29"/>
  <c r="I28" i="29"/>
  <c r="I20" i="29"/>
  <c r="H12" i="29"/>
  <c r="H37" i="29"/>
  <c r="H45" i="29"/>
  <c r="H53" i="29"/>
  <c r="I94" i="29"/>
  <c r="I86" i="29"/>
  <c r="H34" i="29"/>
  <c r="H42" i="29"/>
  <c r="I33" i="29"/>
  <c r="I41" i="29"/>
  <c r="I49" i="29"/>
  <c r="I87" i="29"/>
  <c r="H29" i="29"/>
  <c r="H21" i="29"/>
  <c r="J21" i="29" s="1"/>
  <c r="L21" i="29" s="1"/>
  <c r="H13" i="29"/>
  <c r="I9" i="29"/>
  <c r="I5" i="29"/>
  <c r="I27" i="29"/>
  <c r="I19" i="29"/>
  <c r="H11" i="29"/>
  <c r="I67" i="29"/>
  <c r="K67" i="29" s="1"/>
  <c r="M67" i="29" s="1"/>
  <c r="I71" i="29"/>
  <c r="I38" i="29"/>
  <c r="I46" i="29"/>
  <c r="I50" i="29"/>
  <c r="I81" i="29"/>
  <c r="I91" i="29"/>
  <c r="I4" i="29"/>
  <c r="H89" i="29"/>
  <c r="I12" i="29"/>
  <c r="H8" i="29"/>
  <c r="I30" i="29"/>
  <c r="I26" i="29"/>
  <c r="I22" i="29"/>
  <c r="I18" i="29"/>
  <c r="K18" i="29" s="1"/>
  <c r="M18" i="29" s="1"/>
  <c r="I14" i="29"/>
  <c r="H10" i="29"/>
  <c r="I85" i="29"/>
  <c r="K85" i="29" s="1"/>
  <c r="M85" i="29" s="1"/>
  <c r="I79" i="29"/>
  <c r="I95" i="29"/>
  <c r="I46" i="28"/>
  <c r="H3" i="28"/>
  <c r="H47" i="28"/>
  <c r="I43" i="28"/>
  <c r="I40" i="28"/>
  <c r="H61" i="28"/>
  <c r="J61" i="28" s="1"/>
  <c r="L61" i="28" s="1"/>
  <c r="H39" i="28"/>
  <c r="H50" i="28"/>
  <c r="H38" i="28"/>
  <c r="I77" i="28"/>
  <c r="H12" i="28"/>
  <c r="I47" i="28"/>
  <c r="I45" i="28"/>
  <c r="H34" i="28"/>
  <c r="I66" i="28"/>
  <c r="J66" i="28" s="1"/>
  <c r="L66" i="28" s="1"/>
  <c r="H86" i="28"/>
  <c r="I51" i="28"/>
  <c r="I48" i="28"/>
  <c r="I13" i="28"/>
  <c r="H5" i="28"/>
  <c r="I69" i="28"/>
  <c r="H75" i="28"/>
  <c r="K75" i="28" s="1"/>
  <c r="M75" i="28" s="1"/>
  <c r="H92" i="28"/>
  <c r="I54" i="28"/>
  <c r="H46" i="28"/>
  <c r="J46" i="28" s="1"/>
  <c r="L46" i="28" s="1"/>
  <c r="I28" i="28"/>
  <c r="K28" i="28" s="1"/>
  <c r="M28" i="28" s="1"/>
  <c r="I62" i="28"/>
  <c r="J62" i="28" s="1"/>
  <c r="L62" i="28" s="1"/>
  <c r="I32" i="28"/>
  <c r="H43" i="28"/>
  <c r="H94" i="28"/>
  <c r="H30" i="28"/>
  <c r="I68" i="28"/>
  <c r="H58" i="28"/>
  <c r="I23" i="28"/>
  <c r="I60" i="28"/>
  <c r="I44" i="28"/>
  <c r="H59" i="28"/>
  <c r="J59" i="28" s="1"/>
  <c r="L59" i="28" s="1"/>
  <c r="H84" i="28"/>
  <c r="I81" i="28"/>
  <c r="I85" i="28"/>
  <c r="I89" i="28"/>
  <c r="I93" i="28"/>
  <c r="I12" i="28"/>
  <c r="K12" i="28" s="1"/>
  <c r="M12" i="28" s="1"/>
  <c r="H32" i="28"/>
  <c r="J32" i="28" s="1"/>
  <c r="L32" i="28" s="1"/>
  <c r="I18" i="28"/>
  <c r="H51" i="28"/>
  <c r="I35" i="28"/>
  <c r="I27" i="28"/>
  <c r="I3" i="28"/>
  <c r="J3" i="28" s="1"/>
  <c r="L3" i="28" s="1"/>
  <c r="I58" i="28"/>
  <c r="H24" i="28"/>
  <c r="J24" i="28" s="1"/>
  <c r="L24" i="28" s="1"/>
  <c r="H18" i="28"/>
  <c r="I39" i="28"/>
  <c r="I22" i="28"/>
  <c r="K22" i="28" s="1"/>
  <c r="M22" i="28" s="1"/>
  <c r="H19" i="28"/>
  <c r="H54" i="28"/>
  <c r="H42" i="28"/>
  <c r="H25" i="28"/>
  <c r="H67" i="28"/>
  <c r="J67" i="28" s="1"/>
  <c r="L67" i="28" s="1"/>
  <c r="H71" i="28"/>
  <c r="H55" i="28"/>
  <c r="J55" i="28" s="1"/>
  <c r="L55" i="28" s="1"/>
  <c r="H63" i="28"/>
  <c r="H82" i="28"/>
  <c r="H90" i="28"/>
  <c r="I76" i="28"/>
  <c r="H56" i="28"/>
  <c r="K56" i="28" s="1"/>
  <c r="M56" i="28" s="1"/>
  <c r="I20" i="28"/>
  <c r="I30" i="28"/>
  <c r="H8" i="28"/>
  <c r="H60" i="28"/>
  <c r="H35" i="28"/>
  <c r="H27" i="28"/>
  <c r="I26" i="28"/>
  <c r="I7" i="28"/>
  <c r="I73" i="28"/>
  <c r="I65" i="28"/>
  <c r="I53" i="28"/>
  <c r="I41" i="28"/>
  <c r="H37" i="28"/>
  <c r="I31" i="28"/>
  <c r="I15" i="28"/>
  <c r="H10" i="28"/>
  <c r="H72" i="28"/>
  <c r="I80" i="28"/>
  <c r="I84" i="28"/>
  <c r="I88" i="28"/>
  <c r="I92" i="28"/>
  <c r="I96" i="28"/>
  <c r="H74" i="28"/>
  <c r="H14" i="28"/>
  <c r="I63" i="28"/>
  <c r="I50" i="28"/>
  <c r="I42" i="28"/>
  <c r="H17" i="28"/>
  <c r="I4" i="28"/>
  <c r="H68" i="28"/>
  <c r="H76" i="28"/>
  <c r="H79" i="28"/>
  <c r="H87" i="28"/>
  <c r="H95" i="28"/>
  <c r="I9" i="28"/>
  <c r="H96" i="28"/>
  <c r="H88" i="28"/>
  <c r="H80" i="28"/>
  <c r="I38" i="28"/>
  <c r="I19" i="28"/>
  <c r="I6" i="28"/>
  <c r="K6" i="28" s="1"/>
  <c r="M6" i="28" s="1"/>
  <c r="I72" i="28"/>
  <c r="H20" i="28"/>
  <c r="I16" i="28"/>
  <c r="J16" i="28" s="1"/>
  <c r="L16" i="28" s="1"/>
  <c r="H64" i="28"/>
  <c r="J64" i="28" s="1"/>
  <c r="L64" i="28" s="1"/>
  <c r="H57" i="28"/>
  <c r="J57" i="28" s="1"/>
  <c r="L57" i="28" s="1"/>
  <c r="H83" i="28"/>
  <c r="H91" i="28"/>
  <c r="I25" i="28"/>
  <c r="H33" i="28"/>
  <c r="I71" i="28"/>
  <c r="I29" i="28"/>
  <c r="I21" i="28"/>
  <c r="H11" i="28"/>
  <c r="H65" i="28"/>
  <c r="H69" i="28"/>
  <c r="H73" i="28"/>
  <c r="K73" i="28" s="1"/>
  <c r="M73" i="28" s="1"/>
  <c r="H77" i="28"/>
  <c r="H70" i="28"/>
  <c r="H26" i="28"/>
  <c r="I14" i="28"/>
  <c r="H23" i="28"/>
  <c r="H15" i="28"/>
  <c r="H2" i="28"/>
  <c r="J2" i="28" s="1"/>
  <c r="L2" i="28" s="1"/>
  <c r="H53" i="28"/>
  <c r="H49" i="28"/>
  <c r="J49" i="28" s="1"/>
  <c r="L49" i="28" s="1"/>
  <c r="H45" i="28"/>
  <c r="H41" i="28"/>
  <c r="J41" i="28" s="1"/>
  <c r="L41" i="28" s="1"/>
  <c r="I37" i="28"/>
  <c r="K37" i="28" s="1"/>
  <c r="M37" i="28" s="1"/>
  <c r="I33" i="28"/>
  <c r="I17" i="28"/>
  <c r="I70" i="28"/>
  <c r="I74" i="28"/>
  <c r="H31" i="28"/>
  <c r="H21" i="28"/>
  <c r="I8" i="28"/>
  <c r="H78" i="28"/>
  <c r="J78" i="28" s="1"/>
  <c r="L78" i="28" s="1"/>
  <c r="I82" i="28"/>
  <c r="I86" i="28"/>
  <c r="I90" i="28"/>
  <c r="I94" i="28"/>
  <c r="H13" i="28"/>
  <c r="I5" i="28"/>
  <c r="I10" i="28"/>
  <c r="I34" i="28"/>
  <c r="H52" i="28"/>
  <c r="J52" i="28" s="1"/>
  <c r="L52" i="28" s="1"/>
  <c r="H48" i="28"/>
  <c r="H44" i="28"/>
  <c r="H40" i="28"/>
  <c r="H93" i="28"/>
  <c r="H89" i="28"/>
  <c r="H85" i="28"/>
  <c r="H81" i="28"/>
  <c r="I36" i="28"/>
  <c r="K36" i="28" s="1"/>
  <c r="M36" i="28" s="1"/>
  <c r="H7" i="28"/>
  <c r="H29" i="28"/>
  <c r="H4" i="28"/>
  <c r="H9" i="28"/>
  <c r="I79" i="28"/>
  <c r="I83" i="28"/>
  <c r="I87" i="28"/>
  <c r="I91" i="28"/>
  <c r="I95" i="28"/>
  <c r="I11" i="28"/>
  <c r="H7" i="27"/>
  <c r="K7" i="27" s="1"/>
  <c r="M7" i="27" s="1"/>
  <c r="I64" i="27"/>
  <c r="I68" i="27"/>
  <c r="H46" i="27"/>
  <c r="H34" i="27"/>
  <c r="H30" i="27"/>
  <c r="I82" i="27"/>
  <c r="I86" i="27"/>
  <c r="I90" i="27"/>
  <c r="I94" i="27"/>
  <c r="H80" i="27"/>
  <c r="H84" i="27"/>
  <c r="H88" i="27"/>
  <c r="H92" i="27"/>
  <c r="H96" i="27"/>
  <c r="I74" i="27"/>
  <c r="H2" i="27"/>
  <c r="H72" i="27"/>
  <c r="H60" i="27"/>
  <c r="I41" i="27"/>
  <c r="H33" i="27"/>
  <c r="H25" i="27"/>
  <c r="H17" i="27"/>
  <c r="H47" i="27"/>
  <c r="H43" i="27"/>
  <c r="H71" i="27"/>
  <c r="H36" i="27"/>
  <c r="H32" i="27"/>
  <c r="H24" i="27"/>
  <c r="I48" i="27"/>
  <c r="H42" i="27"/>
  <c r="H26" i="27"/>
  <c r="H14" i="27"/>
  <c r="I6" i="27"/>
  <c r="I40" i="27"/>
  <c r="I81" i="27"/>
  <c r="H91" i="27"/>
  <c r="I57" i="27"/>
  <c r="I65" i="27"/>
  <c r="I76" i="27"/>
  <c r="H73" i="27"/>
  <c r="H61" i="27"/>
  <c r="H58" i="27"/>
  <c r="I54" i="27"/>
  <c r="H5" i="27"/>
  <c r="H48" i="27"/>
  <c r="H40" i="27"/>
  <c r="K40" i="27" s="1"/>
  <c r="M40" i="27" s="1"/>
  <c r="H28" i="27"/>
  <c r="H79" i="27"/>
  <c r="I83" i="27"/>
  <c r="H87" i="27"/>
  <c r="I91" i="27"/>
  <c r="I95" i="27"/>
  <c r="H81" i="27"/>
  <c r="H85" i="27"/>
  <c r="H89" i="27"/>
  <c r="I93" i="27"/>
  <c r="I59" i="27"/>
  <c r="I67" i="27"/>
  <c r="I50" i="27"/>
  <c r="I35" i="27"/>
  <c r="I27" i="27"/>
  <c r="I19" i="27"/>
  <c r="I32" i="27"/>
  <c r="K32" i="27" s="1"/>
  <c r="M32" i="27" s="1"/>
  <c r="H8" i="27"/>
  <c r="I60" i="27"/>
  <c r="I70" i="27"/>
  <c r="I38" i="27"/>
  <c r="I24" i="27"/>
  <c r="K24" i="27" s="1"/>
  <c r="M24" i="27" s="1"/>
  <c r="H77" i="27"/>
  <c r="H69" i="27"/>
  <c r="I39" i="27"/>
  <c r="H31" i="27"/>
  <c r="H23" i="27"/>
  <c r="H15" i="27"/>
  <c r="H57" i="27"/>
  <c r="H65" i="27"/>
  <c r="I29" i="27"/>
  <c r="I13" i="27"/>
  <c r="I49" i="27"/>
  <c r="I17" i="27"/>
  <c r="I52" i="27"/>
  <c r="I71" i="27"/>
  <c r="I45" i="27"/>
  <c r="K45" i="27" s="1"/>
  <c r="M45" i="27" s="1"/>
  <c r="I25" i="27"/>
  <c r="H56" i="27"/>
  <c r="K56" i="27" s="1"/>
  <c r="M56" i="27" s="1"/>
  <c r="H93" i="27"/>
  <c r="H22" i="27"/>
  <c r="H18" i="27"/>
  <c r="I21" i="27"/>
  <c r="I33" i="27"/>
  <c r="I78" i="27"/>
  <c r="K78" i="27" s="1"/>
  <c r="I16" i="27"/>
  <c r="K16" i="27" s="1"/>
  <c r="M16" i="27" s="1"/>
  <c r="H52" i="27"/>
  <c r="J52" i="27" s="1"/>
  <c r="L52" i="27" s="1"/>
  <c r="I85" i="27"/>
  <c r="K85" i="27" s="1"/>
  <c r="M85" i="27" s="1"/>
  <c r="H75" i="27"/>
  <c r="H67" i="27"/>
  <c r="I51" i="27"/>
  <c r="I47" i="27"/>
  <c r="I43" i="27"/>
  <c r="H41" i="27"/>
  <c r="I28" i="27"/>
  <c r="I20" i="27"/>
  <c r="K20" i="27" s="1"/>
  <c r="M20" i="27" s="1"/>
  <c r="H12" i="27"/>
  <c r="I8" i="27"/>
  <c r="I36" i="27"/>
  <c r="I58" i="27"/>
  <c r="H39" i="27"/>
  <c r="H44" i="27"/>
  <c r="K44" i="27" s="1"/>
  <c r="M44" i="27" s="1"/>
  <c r="H51" i="27"/>
  <c r="H70" i="27"/>
  <c r="H83" i="27"/>
  <c r="H54" i="27"/>
  <c r="H50" i="27"/>
  <c r="H38" i="27"/>
  <c r="I10" i="27"/>
  <c r="H95" i="27"/>
  <c r="I53" i="27"/>
  <c r="H37" i="27"/>
  <c r="H49" i="27"/>
  <c r="I66" i="27"/>
  <c r="J66" i="27" s="1"/>
  <c r="L66" i="27" s="1"/>
  <c r="H74" i="27"/>
  <c r="J3" i="27"/>
  <c r="L3" i="27" s="1"/>
  <c r="H9" i="27"/>
  <c r="H64" i="27"/>
  <c r="I89" i="27"/>
  <c r="H35" i="27"/>
  <c r="H27" i="27"/>
  <c r="H19" i="27"/>
  <c r="I11" i="27"/>
  <c r="H6" i="27"/>
  <c r="K3" i="27"/>
  <c r="M3" i="27" s="1"/>
  <c r="I72" i="27"/>
  <c r="I37" i="27"/>
  <c r="I75" i="27"/>
  <c r="I61" i="27"/>
  <c r="I31" i="27"/>
  <c r="I23" i="27"/>
  <c r="I15" i="27"/>
  <c r="H11" i="27"/>
  <c r="I42" i="27"/>
  <c r="I46" i="27"/>
  <c r="I62" i="27"/>
  <c r="K62" i="27" s="1"/>
  <c r="M62" i="27" s="1"/>
  <c r="H53" i="27"/>
  <c r="H68" i="27"/>
  <c r="H76" i="27"/>
  <c r="I79" i="27"/>
  <c r="I87" i="27"/>
  <c r="H29" i="27"/>
  <c r="H21" i="27"/>
  <c r="H13" i="27"/>
  <c r="I9" i="27"/>
  <c r="I5" i="27"/>
  <c r="H82" i="27"/>
  <c r="H86" i="27"/>
  <c r="H90" i="27"/>
  <c r="H94" i="27"/>
  <c r="I55" i="27"/>
  <c r="K55" i="27" s="1"/>
  <c r="M55" i="27" s="1"/>
  <c r="I63" i="27"/>
  <c r="K63" i="27" s="1"/>
  <c r="M63" i="27" s="1"/>
  <c r="I34" i="27"/>
  <c r="I30" i="27"/>
  <c r="I26" i="27"/>
  <c r="I22" i="27"/>
  <c r="I18" i="27"/>
  <c r="I14" i="27"/>
  <c r="H10" i="27"/>
  <c r="I2" i="27"/>
  <c r="K2" i="27" s="1"/>
  <c r="M2" i="27" s="1"/>
  <c r="I80" i="27"/>
  <c r="I84" i="27"/>
  <c r="I88" i="27"/>
  <c r="I92" i="27"/>
  <c r="I96" i="27"/>
  <c r="H59" i="27"/>
  <c r="I12" i="27"/>
  <c r="H4" i="27"/>
  <c r="J4" i="27" s="1"/>
  <c r="L4" i="27" s="1"/>
  <c r="I69" i="27"/>
  <c r="I73" i="27"/>
  <c r="I77" i="27"/>
  <c r="H57" i="26"/>
  <c r="I15" i="26"/>
  <c r="I31" i="26"/>
  <c r="H80" i="26"/>
  <c r="H88" i="26"/>
  <c r="H96" i="26"/>
  <c r="H8" i="26"/>
  <c r="H30" i="26"/>
  <c r="H56" i="26"/>
  <c r="I81" i="26"/>
  <c r="H14" i="26"/>
  <c r="H18" i="26"/>
  <c r="H22" i="26"/>
  <c r="H26" i="26"/>
  <c r="H32" i="26"/>
  <c r="I75" i="26"/>
  <c r="I59" i="26"/>
  <c r="H16" i="26"/>
  <c r="H82" i="26"/>
  <c r="H87" i="26"/>
  <c r="I55" i="26"/>
  <c r="I63" i="26"/>
  <c r="H95" i="26"/>
  <c r="H79" i="26"/>
  <c r="H7" i="26"/>
  <c r="I36" i="26"/>
  <c r="H19" i="26"/>
  <c r="I23" i="26"/>
  <c r="H27" i="26"/>
  <c r="I16" i="26"/>
  <c r="K16" i="26" s="1"/>
  <c r="M16" i="26" s="1"/>
  <c r="H20" i="26"/>
  <c r="I24" i="26"/>
  <c r="H28" i="26"/>
  <c r="I32" i="26"/>
  <c r="H78" i="26"/>
  <c r="I82" i="26"/>
  <c r="H90" i="26"/>
  <c r="I94" i="26"/>
  <c r="I62" i="26"/>
  <c r="I70" i="26"/>
  <c r="I74" i="26"/>
  <c r="H50" i="26"/>
  <c r="K50" i="26" s="1"/>
  <c r="M50" i="26" s="1"/>
  <c r="I12" i="26"/>
  <c r="H6" i="26"/>
  <c r="I53" i="26"/>
  <c r="I45" i="26"/>
  <c r="I37" i="26"/>
  <c r="H10" i="26"/>
  <c r="H83" i="26"/>
  <c r="H49" i="26"/>
  <c r="H24" i="26"/>
  <c r="I67" i="26"/>
  <c r="I20" i="26"/>
  <c r="H44" i="26"/>
  <c r="I87" i="26"/>
  <c r="I8" i="26"/>
  <c r="H86" i="26"/>
  <c r="H94" i="26"/>
  <c r="J94" i="26" s="1"/>
  <c r="L94" i="26" s="1"/>
  <c r="H15" i="26"/>
  <c r="I19" i="26"/>
  <c r="H23" i="26"/>
  <c r="I27" i="26"/>
  <c r="H31" i="26"/>
  <c r="H58" i="26"/>
  <c r="H66" i="26"/>
  <c r="H74" i="26"/>
  <c r="I85" i="26"/>
  <c r="I89" i="26"/>
  <c r="I61" i="26"/>
  <c r="I65" i="26"/>
  <c r="I69" i="26"/>
  <c r="I73" i="26"/>
  <c r="I77" i="26"/>
  <c r="H41" i="26"/>
  <c r="I28" i="26"/>
  <c r="I40" i="26"/>
  <c r="I83" i="26"/>
  <c r="J83" i="26" s="1"/>
  <c r="L83" i="26" s="1"/>
  <c r="I95" i="26"/>
  <c r="I7" i="26"/>
  <c r="H2" i="26"/>
  <c r="J2" i="26" s="1"/>
  <c r="L2" i="26" s="1"/>
  <c r="I52" i="26"/>
  <c r="H48" i="26"/>
  <c r="H34" i="26"/>
  <c r="J34" i="26" s="1"/>
  <c r="L34" i="26" s="1"/>
  <c r="H91" i="26"/>
  <c r="I13" i="26"/>
  <c r="I17" i="26"/>
  <c r="I21" i="26"/>
  <c r="I25" i="26"/>
  <c r="I29" i="26"/>
  <c r="I33" i="26"/>
  <c r="I57" i="26"/>
  <c r="J57" i="26" s="1"/>
  <c r="L57" i="26" s="1"/>
  <c r="I10" i="26"/>
  <c r="K10" i="26" s="1"/>
  <c r="M10" i="26" s="1"/>
  <c r="I5" i="26"/>
  <c r="J5" i="26" s="1"/>
  <c r="L5" i="26" s="1"/>
  <c r="H89" i="26"/>
  <c r="H85" i="26"/>
  <c r="H9" i="26"/>
  <c r="H55" i="26"/>
  <c r="I39" i="26"/>
  <c r="H77" i="26"/>
  <c r="I90" i="26"/>
  <c r="H51" i="26"/>
  <c r="I43" i="26"/>
  <c r="I35" i="26"/>
  <c r="H73" i="26"/>
  <c r="I48" i="26"/>
  <c r="H12" i="26"/>
  <c r="H52" i="26"/>
  <c r="H36" i="26"/>
  <c r="I4" i="26"/>
  <c r="J4" i="26" s="1"/>
  <c r="L4" i="26" s="1"/>
  <c r="H69" i="26"/>
  <c r="H62" i="26"/>
  <c r="J62" i="26" s="1"/>
  <c r="L62" i="26" s="1"/>
  <c r="H70" i="26"/>
  <c r="I78" i="26"/>
  <c r="H63" i="26"/>
  <c r="I46" i="26"/>
  <c r="J46" i="26" s="1"/>
  <c r="L46" i="26" s="1"/>
  <c r="H75" i="26"/>
  <c r="I58" i="26"/>
  <c r="I66" i="26"/>
  <c r="I86" i="26"/>
  <c r="H40" i="26"/>
  <c r="I47" i="26"/>
  <c r="H59" i="26"/>
  <c r="I79" i="26"/>
  <c r="I49" i="26"/>
  <c r="I41" i="26"/>
  <c r="H65" i="26"/>
  <c r="I44" i="26"/>
  <c r="H11" i="26"/>
  <c r="I6" i="26"/>
  <c r="H3" i="26"/>
  <c r="K3" i="26" s="1"/>
  <c r="M3" i="26" s="1"/>
  <c r="H61" i="26"/>
  <c r="I14" i="26"/>
  <c r="I18" i="26"/>
  <c r="I22" i="26"/>
  <c r="I26" i="26"/>
  <c r="I30" i="26"/>
  <c r="I56" i="26"/>
  <c r="I80" i="26"/>
  <c r="I84" i="26"/>
  <c r="J84" i="26" s="1"/>
  <c r="L84" i="26" s="1"/>
  <c r="I88" i="26"/>
  <c r="I92" i="26"/>
  <c r="J92" i="26" s="1"/>
  <c r="L92" i="26" s="1"/>
  <c r="I96" i="26"/>
  <c r="J96" i="26" s="1"/>
  <c r="L96" i="26" s="1"/>
  <c r="I60" i="26"/>
  <c r="I64" i="26"/>
  <c r="J64" i="26" s="1"/>
  <c r="L64" i="26" s="1"/>
  <c r="I68" i="26"/>
  <c r="I72" i="26"/>
  <c r="K72" i="26" s="1"/>
  <c r="M72" i="26" s="1"/>
  <c r="I76" i="26"/>
  <c r="H81" i="26"/>
  <c r="I42" i="26"/>
  <c r="H67" i="26"/>
  <c r="I71" i="26"/>
  <c r="H71" i="26"/>
  <c r="H53" i="26"/>
  <c r="H45" i="26"/>
  <c r="H37" i="26"/>
  <c r="H42" i="26"/>
  <c r="H54" i="26"/>
  <c r="J54" i="26" s="1"/>
  <c r="L54" i="26" s="1"/>
  <c r="I9" i="26"/>
  <c r="J31" i="26"/>
  <c r="L31" i="26" s="1"/>
  <c r="H35" i="26"/>
  <c r="H43" i="26"/>
  <c r="H47" i="26"/>
  <c r="H68" i="26"/>
  <c r="H76" i="26"/>
  <c r="I51" i="26"/>
  <c r="I91" i="26"/>
  <c r="I11" i="26"/>
  <c r="H33" i="26"/>
  <c r="H29" i="26"/>
  <c r="H25" i="26"/>
  <c r="H21" i="26"/>
  <c r="J21" i="26" s="1"/>
  <c r="L21" i="26" s="1"/>
  <c r="H17" i="26"/>
  <c r="H13" i="26"/>
  <c r="H93" i="26"/>
  <c r="J93" i="26" s="1"/>
  <c r="L93" i="26" s="1"/>
  <c r="H38" i="26"/>
  <c r="J38" i="26" s="1"/>
  <c r="L38" i="26" s="1"/>
  <c r="H39" i="26"/>
  <c r="H60" i="26"/>
  <c r="H46" i="25"/>
  <c r="I56" i="25"/>
  <c r="I6" i="25"/>
  <c r="I3" i="25"/>
  <c r="H94" i="25"/>
  <c r="J94" i="25" s="1"/>
  <c r="L94" i="25" s="1"/>
  <c r="I61" i="25"/>
  <c r="J61" i="25" s="1"/>
  <c r="L61" i="25" s="1"/>
  <c r="I90" i="25"/>
  <c r="J90" i="25" s="1"/>
  <c r="L90" i="25" s="1"/>
  <c r="H10" i="25"/>
  <c r="I25" i="25"/>
  <c r="I66" i="25"/>
  <c r="H74" i="25"/>
  <c r="I86" i="25"/>
  <c r="J86" i="25" s="1"/>
  <c r="L86" i="25" s="1"/>
  <c r="I82" i="25"/>
  <c r="K82" i="25" s="1"/>
  <c r="M82" i="25" s="1"/>
  <c r="H3" i="25"/>
  <c r="I95" i="25"/>
  <c r="I88" i="25"/>
  <c r="K88" i="25" s="1"/>
  <c r="M88" i="25" s="1"/>
  <c r="H78" i="25"/>
  <c r="I77" i="25"/>
  <c r="I80" i="25"/>
  <c r="J80" i="25" s="1"/>
  <c r="L80" i="25" s="1"/>
  <c r="J96" i="25"/>
  <c r="L96" i="25" s="1"/>
  <c r="I21" i="25"/>
  <c r="K21" i="25" s="1"/>
  <c r="M21" i="25" s="1"/>
  <c r="I33" i="25"/>
  <c r="K33" i="25" s="1"/>
  <c r="M33" i="25" s="1"/>
  <c r="I87" i="25"/>
  <c r="H55" i="25"/>
  <c r="K55" i="25" s="1"/>
  <c r="M55" i="25" s="1"/>
  <c r="H62" i="25"/>
  <c r="H66" i="25"/>
  <c r="I70" i="25"/>
  <c r="I74" i="25"/>
  <c r="I17" i="25"/>
  <c r="I13" i="25"/>
  <c r="H31" i="25"/>
  <c r="H60" i="25"/>
  <c r="I7" i="25"/>
  <c r="H79" i="25"/>
  <c r="H5" i="25"/>
  <c r="I85" i="25"/>
  <c r="I8" i="25"/>
  <c r="I78" i="25"/>
  <c r="I12" i="25"/>
  <c r="H20" i="25"/>
  <c r="H28" i="25"/>
  <c r="I58" i="25"/>
  <c r="H65" i="25"/>
  <c r="I69" i="25"/>
  <c r="H73" i="25"/>
  <c r="H77" i="25"/>
  <c r="H70" i="25"/>
  <c r="I62" i="25"/>
  <c r="H85" i="25"/>
  <c r="H13" i="25"/>
  <c r="H17" i="25"/>
  <c r="I91" i="25"/>
  <c r="H59" i="25"/>
  <c r="H19" i="25"/>
  <c r="H27" i="25"/>
  <c r="I63" i="25"/>
  <c r="I67" i="25"/>
  <c r="I71" i="25"/>
  <c r="I75" i="25"/>
  <c r="I9" i="25"/>
  <c r="I89" i="25"/>
  <c r="I2" i="25"/>
  <c r="K2" i="25" s="1"/>
  <c r="M2" i="25" s="1"/>
  <c r="I18" i="25"/>
  <c r="I26" i="25"/>
  <c r="I34" i="25"/>
  <c r="I29" i="25"/>
  <c r="I81" i="25"/>
  <c r="I72" i="25"/>
  <c r="J72" i="25" s="1"/>
  <c r="L72" i="25" s="1"/>
  <c r="I64" i="25"/>
  <c r="K64" i="25" s="1"/>
  <c r="M64" i="25" s="1"/>
  <c r="H69" i="25"/>
  <c r="I76" i="25"/>
  <c r="K76" i="25" s="1"/>
  <c r="M76" i="25" s="1"/>
  <c r="I73" i="25"/>
  <c r="H95" i="25"/>
  <c r="H25" i="25"/>
  <c r="I92" i="25"/>
  <c r="K92" i="25" s="1"/>
  <c r="M92" i="25" s="1"/>
  <c r="H83" i="25"/>
  <c r="K83" i="25" s="1"/>
  <c r="M83" i="25" s="1"/>
  <c r="I59" i="25"/>
  <c r="I65" i="25"/>
  <c r="H89" i="25"/>
  <c r="H87" i="25"/>
  <c r="I84" i="25"/>
  <c r="K84" i="25" s="1"/>
  <c r="M84" i="25" s="1"/>
  <c r="H56" i="25"/>
  <c r="J56" i="25" s="1"/>
  <c r="L56" i="25" s="1"/>
  <c r="I68" i="25"/>
  <c r="K68" i="25" s="1"/>
  <c r="M68" i="25" s="1"/>
  <c r="I93" i="25"/>
  <c r="K93" i="25" s="1"/>
  <c r="M93" i="25" s="1"/>
  <c r="H57" i="25"/>
  <c r="K57" i="25" s="1"/>
  <c r="M57" i="25" s="1"/>
  <c r="H81" i="25"/>
  <c r="I35" i="25"/>
  <c r="K35" i="25" s="1"/>
  <c r="M35" i="25" s="1"/>
  <c r="I43" i="25"/>
  <c r="K43" i="25" s="1"/>
  <c r="M43" i="25" s="1"/>
  <c r="I31" i="25"/>
  <c r="I23" i="25"/>
  <c r="K23" i="25" s="1"/>
  <c r="M23" i="25" s="1"/>
  <c r="I15" i="25"/>
  <c r="K15" i="25" s="1"/>
  <c r="M15" i="25" s="1"/>
  <c r="H7" i="25"/>
  <c r="I79" i="25"/>
  <c r="H16" i="25"/>
  <c r="J16" i="25" s="1"/>
  <c r="L16" i="25" s="1"/>
  <c r="H24" i="25"/>
  <c r="J24" i="25" s="1"/>
  <c r="L24" i="25" s="1"/>
  <c r="H32" i="25"/>
  <c r="J32" i="25" s="1"/>
  <c r="L32" i="25" s="1"/>
  <c r="I36" i="25"/>
  <c r="K36" i="25" s="1"/>
  <c r="M36" i="25" s="1"/>
  <c r="I44" i="25"/>
  <c r="K44" i="25" s="1"/>
  <c r="M44" i="25" s="1"/>
  <c r="I52" i="25"/>
  <c r="K52" i="25" s="1"/>
  <c r="M52" i="25" s="1"/>
  <c r="H6" i="25"/>
  <c r="H63" i="25"/>
  <c r="H67" i="25"/>
  <c r="H71" i="25"/>
  <c r="H75" i="25"/>
  <c r="H91" i="25"/>
  <c r="K96" i="25"/>
  <c r="M96" i="25" s="1"/>
  <c r="H8" i="25"/>
  <c r="H9" i="25"/>
  <c r="I20" i="25"/>
  <c r="I28" i="25"/>
  <c r="H29" i="25"/>
  <c r="I37" i="25"/>
  <c r="K37" i="25" s="1"/>
  <c r="M37" i="25" s="1"/>
  <c r="I41" i="25"/>
  <c r="K41" i="25" s="1"/>
  <c r="M41" i="25" s="1"/>
  <c r="I45" i="25"/>
  <c r="K45" i="25" s="1"/>
  <c r="M45" i="25" s="1"/>
  <c r="I49" i="25"/>
  <c r="K49" i="25" s="1"/>
  <c r="M49" i="25" s="1"/>
  <c r="I53" i="25"/>
  <c r="K53" i="25" s="1"/>
  <c r="M53" i="25" s="1"/>
  <c r="I60" i="25"/>
  <c r="H58" i="25"/>
  <c r="I5" i="25"/>
  <c r="I11" i="25"/>
  <c r="K11" i="25" s="1"/>
  <c r="M11" i="25" s="1"/>
  <c r="I39" i="25"/>
  <c r="K39" i="25" s="1"/>
  <c r="M39" i="25" s="1"/>
  <c r="I47" i="25"/>
  <c r="K47" i="25" s="1"/>
  <c r="M47" i="25" s="1"/>
  <c r="I51" i="25"/>
  <c r="K51" i="25" s="1"/>
  <c r="M51" i="25" s="1"/>
  <c r="I40" i="25"/>
  <c r="K40" i="25" s="1"/>
  <c r="M40" i="25" s="1"/>
  <c r="I48" i="25"/>
  <c r="K48" i="25" s="1"/>
  <c r="M48" i="25" s="1"/>
  <c r="I27" i="25"/>
  <c r="I19" i="25"/>
  <c r="H12" i="25"/>
  <c r="I4" i="25"/>
  <c r="K4" i="25" s="1"/>
  <c r="M4" i="25" s="1"/>
  <c r="I10" i="25"/>
  <c r="H14" i="25"/>
  <c r="J14" i="25" s="1"/>
  <c r="L14" i="25" s="1"/>
  <c r="H18" i="25"/>
  <c r="H22" i="25"/>
  <c r="J22" i="25" s="1"/>
  <c r="L22" i="25" s="1"/>
  <c r="H26" i="25"/>
  <c r="H30" i="25"/>
  <c r="J30" i="25" s="1"/>
  <c r="L30" i="25" s="1"/>
  <c r="H34" i="25"/>
  <c r="I38" i="25"/>
  <c r="K38" i="25" s="1"/>
  <c r="M38" i="25" s="1"/>
  <c r="I42" i="25"/>
  <c r="K42" i="25" s="1"/>
  <c r="M42" i="25" s="1"/>
  <c r="I46" i="25"/>
  <c r="K46" i="25" s="1"/>
  <c r="M46" i="25" s="1"/>
  <c r="I50" i="25"/>
  <c r="K50" i="25" s="1"/>
  <c r="M50" i="25" s="1"/>
  <c r="I54" i="25"/>
  <c r="K54" i="25" s="1"/>
  <c r="M54" i="25" s="1"/>
  <c r="H48" i="24"/>
  <c r="I63" i="24"/>
  <c r="I71" i="24"/>
  <c r="I28" i="24"/>
  <c r="I42" i="24"/>
  <c r="I82" i="24"/>
  <c r="I86" i="24"/>
  <c r="I90" i="24"/>
  <c r="I94" i="24"/>
  <c r="H56" i="24"/>
  <c r="H19" i="24"/>
  <c r="I12" i="24"/>
  <c r="H72" i="24"/>
  <c r="H79" i="24"/>
  <c r="I87" i="24"/>
  <c r="I95" i="24"/>
  <c r="H17" i="24"/>
  <c r="H61" i="24"/>
  <c r="J61" i="24" s="1"/>
  <c r="L61" i="24" s="1"/>
  <c r="H49" i="24"/>
  <c r="H76" i="24"/>
  <c r="K76" i="24" s="1"/>
  <c r="M76" i="24" s="1"/>
  <c r="H83" i="24"/>
  <c r="H95" i="24"/>
  <c r="H36" i="24"/>
  <c r="J36" i="24" s="1"/>
  <c r="L36" i="24" s="1"/>
  <c r="H92" i="24"/>
  <c r="H96" i="24"/>
  <c r="H88" i="24"/>
  <c r="H32" i="24"/>
  <c r="H26" i="24"/>
  <c r="H57" i="24"/>
  <c r="I65" i="24"/>
  <c r="I73" i="24"/>
  <c r="H80" i="24"/>
  <c r="H84" i="24"/>
  <c r="I25" i="24"/>
  <c r="I50" i="24"/>
  <c r="K50" i="24" s="1"/>
  <c r="M50" i="24" s="1"/>
  <c r="I41" i="24"/>
  <c r="H68" i="24"/>
  <c r="K68" i="24" s="1"/>
  <c r="M68" i="24" s="1"/>
  <c r="I79" i="24"/>
  <c r="K79" i="24" s="1"/>
  <c r="M79" i="24" s="1"/>
  <c r="H87" i="24"/>
  <c r="H91" i="24"/>
  <c r="I38" i="24"/>
  <c r="J38" i="24" s="1"/>
  <c r="L38" i="24" s="1"/>
  <c r="I6" i="24"/>
  <c r="K6" i="24" s="1"/>
  <c r="M6" i="24" s="1"/>
  <c r="H69" i="24"/>
  <c r="K69" i="24" s="1"/>
  <c r="M69" i="24" s="1"/>
  <c r="H60" i="24"/>
  <c r="H58" i="24"/>
  <c r="I62" i="24"/>
  <c r="H37" i="24"/>
  <c r="H41" i="24"/>
  <c r="K41" i="24" s="1"/>
  <c r="M41" i="24" s="1"/>
  <c r="I49" i="24"/>
  <c r="H29" i="24"/>
  <c r="I46" i="24"/>
  <c r="J46" i="24" s="1"/>
  <c r="L46" i="24" s="1"/>
  <c r="H20" i="24"/>
  <c r="J20" i="24" s="1"/>
  <c r="L20" i="24" s="1"/>
  <c r="H77" i="24"/>
  <c r="K77" i="24" s="1"/>
  <c r="H43" i="24"/>
  <c r="I29" i="24"/>
  <c r="H27" i="24"/>
  <c r="J27" i="24" s="1"/>
  <c r="L27" i="24" s="1"/>
  <c r="H66" i="24"/>
  <c r="K66" i="24" s="1"/>
  <c r="M66" i="24" s="1"/>
  <c r="H74" i="24"/>
  <c r="K74" i="24" s="1"/>
  <c r="M74" i="24" s="1"/>
  <c r="I45" i="24"/>
  <c r="J45" i="24" s="1"/>
  <c r="L45" i="24" s="1"/>
  <c r="I53" i="24"/>
  <c r="K53" i="24" s="1"/>
  <c r="M53" i="24" s="1"/>
  <c r="H65" i="24"/>
  <c r="H28" i="24"/>
  <c r="J44" i="24"/>
  <c r="L44" i="24" s="1"/>
  <c r="H73" i="24"/>
  <c r="I57" i="24"/>
  <c r="I23" i="24"/>
  <c r="H70" i="24"/>
  <c r="H59" i="24"/>
  <c r="J59" i="24" s="1"/>
  <c r="L59" i="24" s="1"/>
  <c r="H67" i="24"/>
  <c r="K67" i="24" s="1"/>
  <c r="M67" i="24" s="1"/>
  <c r="H75" i="24"/>
  <c r="K75" i="24" s="1"/>
  <c r="M75" i="24" s="1"/>
  <c r="I54" i="24"/>
  <c r="J54" i="24" s="1"/>
  <c r="L54" i="24" s="1"/>
  <c r="H85" i="24"/>
  <c r="H93" i="24"/>
  <c r="H25" i="24"/>
  <c r="I37" i="24"/>
  <c r="I2" i="24"/>
  <c r="K2" i="24" s="1"/>
  <c r="M2" i="24" s="1"/>
  <c r="H62" i="24"/>
  <c r="I58" i="24"/>
  <c r="I70" i="24"/>
  <c r="H4" i="24"/>
  <c r="H18" i="24"/>
  <c r="H42" i="24"/>
  <c r="I8" i="24"/>
  <c r="I22" i="24"/>
  <c r="I30" i="24"/>
  <c r="K61" i="24"/>
  <c r="M61" i="24" s="1"/>
  <c r="I60" i="24"/>
  <c r="I72" i="24"/>
  <c r="I35" i="24"/>
  <c r="J35" i="24" s="1"/>
  <c r="L35" i="24" s="1"/>
  <c r="H39" i="24"/>
  <c r="I43" i="24"/>
  <c r="I47" i="24"/>
  <c r="K47" i="24" s="1"/>
  <c r="M47" i="24" s="1"/>
  <c r="I51" i="24"/>
  <c r="K51" i="24" s="1"/>
  <c r="M51" i="24" s="1"/>
  <c r="I56" i="24"/>
  <c r="K56" i="24" s="1"/>
  <c r="M56" i="24" s="1"/>
  <c r="H82" i="24"/>
  <c r="H86" i="24"/>
  <c r="H90" i="24"/>
  <c r="H94" i="24"/>
  <c r="I83" i="24"/>
  <c r="I91" i="24"/>
  <c r="H31" i="24"/>
  <c r="H15" i="24"/>
  <c r="J52" i="24"/>
  <c r="L52" i="24" s="1"/>
  <c r="I13" i="24"/>
  <c r="H34" i="24"/>
  <c r="H81" i="24"/>
  <c r="H89" i="24"/>
  <c r="H78" i="24"/>
  <c r="I48" i="24"/>
  <c r="J48" i="24" s="1"/>
  <c r="L48" i="24" s="1"/>
  <c r="I34" i="24"/>
  <c r="H40" i="24"/>
  <c r="K40" i="24" s="1"/>
  <c r="M40" i="24" s="1"/>
  <c r="H64" i="24"/>
  <c r="K64" i="24" s="1"/>
  <c r="M64" i="24" s="1"/>
  <c r="H9" i="24"/>
  <c r="I32" i="24"/>
  <c r="I80" i="24"/>
  <c r="I84" i="24"/>
  <c r="I88" i="24"/>
  <c r="I92" i="24"/>
  <c r="I96" i="24"/>
  <c r="H12" i="24"/>
  <c r="J12" i="24" s="1"/>
  <c r="L12" i="24" s="1"/>
  <c r="I11" i="24"/>
  <c r="K11" i="24" s="1"/>
  <c r="M11" i="24" s="1"/>
  <c r="I89" i="24"/>
  <c r="I81" i="24"/>
  <c r="I39" i="24"/>
  <c r="H23" i="24"/>
  <c r="H63" i="24"/>
  <c r="J63" i="24" s="1"/>
  <c r="L63" i="24" s="1"/>
  <c r="H71" i="24"/>
  <c r="J71" i="24" s="1"/>
  <c r="L71" i="24" s="1"/>
  <c r="H8" i="24"/>
  <c r="I4" i="24"/>
  <c r="I18" i="24"/>
  <c r="I26" i="24"/>
  <c r="H13" i="24"/>
  <c r="I9" i="24"/>
  <c r="I5" i="24"/>
  <c r="K5" i="24" s="1"/>
  <c r="M5" i="24" s="1"/>
  <c r="I93" i="24"/>
  <c r="I85" i="24"/>
  <c r="H3" i="24"/>
  <c r="J3" i="24" s="1"/>
  <c r="L3" i="24" s="1"/>
  <c r="I19" i="24"/>
  <c r="I55" i="24"/>
  <c r="K55" i="24" s="1"/>
  <c r="M55" i="24" s="1"/>
  <c r="I21" i="24"/>
  <c r="K21" i="24" s="1"/>
  <c r="M21" i="24" s="1"/>
  <c r="K52" i="24"/>
  <c r="M52" i="24" s="1"/>
  <c r="K44" i="24"/>
  <c r="M44" i="24" s="1"/>
  <c r="H22" i="24"/>
  <c r="H30" i="24"/>
  <c r="I78" i="24"/>
  <c r="I31" i="24"/>
  <c r="I15" i="24"/>
  <c r="I7" i="24"/>
  <c r="K7" i="24" s="1"/>
  <c r="M7" i="24" s="1"/>
  <c r="I16" i="24"/>
  <c r="K16" i="24" s="1"/>
  <c r="M16" i="24" s="1"/>
  <c r="I24" i="24"/>
  <c r="K24" i="24" s="1"/>
  <c r="M24" i="24" s="1"/>
  <c r="H14" i="24"/>
  <c r="J14" i="24" s="1"/>
  <c r="L14" i="24" s="1"/>
  <c r="I10" i="24"/>
  <c r="K10" i="24" s="1"/>
  <c r="M10" i="24" s="1"/>
  <c r="K33" i="24"/>
  <c r="M33" i="24" s="1"/>
  <c r="I17" i="24"/>
  <c r="F91" i="23"/>
  <c r="F59" i="23"/>
  <c r="F75" i="23"/>
  <c r="F11" i="23"/>
  <c r="E28" i="23"/>
  <c r="E90" i="23"/>
  <c r="E26" i="23"/>
  <c r="E56" i="23"/>
  <c r="E70" i="23"/>
  <c r="E6" i="23"/>
  <c r="F65" i="23"/>
  <c r="F33" i="23"/>
  <c r="F3" i="23"/>
  <c r="F86" i="23"/>
  <c r="F70" i="23"/>
  <c r="F54" i="23"/>
  <c r="F38" i="23"/>
  <c r="F22" i="23"/>
  <c r="E60" i="23"/>
  <c r="E20" i="23"/>
  <c r="E58" i="23"/>
  <c r="E88" i="23"/>
  <c r="E24" i="23"/>
  <c r="E38" i="23"/>
  <c r="F81" i="23"/>
  <c r="F49" i="23"/>
  <c r="F17" i="23"/>
  <c r="F94" i="23"/>
  <c r="F78" i="23"/>
  <c r="F62" i="23"/>
  <c r="F46" i="23"/>
  <c r="F30" i="23"/>
  <c r="F14" i="23"/>
  <c r="E15" i="23"/>
  <c r="E47" i="23"/>
  <c r="E79" i="23"/>
  <c r="F43" i="23"/>
  <c r="F6" i="23"/>
  <c r="E2" i="23"/>
  <c r="F2" i="23"/>
  <c r="E17" i="23"/>
  <c r="E33" i="23"/>
  <c r="E49" i="23"/>
  <c r="E57" i="23"/>
  <c r="E73" i="23"/>
  <c r="E91" i="23"/>
  <c r="F31" i="23"/>
  <c r="H31" i="23" s="1"/>
  <c r="F47" i="23"/>
  <c r="F79" i="23"/>
  <c r="F8" i="23"/>
  <c r="F24" i="23"/>
  <c r="F40" i="23"/>
  <c r="F56" i="23"/>
  <c r="F72" i="23"/>
  <c r="F88" i="23"/>
  <c r="F7" i="23"/>
  <c r="F37" i="23"/>
  <c r="F69" i="23"/>
  <c r="E14" i="23"/>
  <c r="E32" i="23"/>
  <c r="E96" i="23"/>
  <c r="E66" i="23"/>
  <c r="E52" i="23"/>
  <c r="E92" i="23"/>
  <c r="E11" i="23"/>
  <c r="E19" i="23"/>
  <c r="E27" i="23"/>
  <c r="E35" i="23"/>
  <c r="E43" i="23"/>
  <c r="E51" i="23"/>
  <c r="E59" i="23"/>
  <c r="E67" i="23"/>
  <c r="E75" i="23"/>
  <c r="E83" i="23"/>
  <c r="E93" i="23"/>
  <c r="F19" i="23"/>
  <c r="F35" i="23"/>
  <c r="F51" i="23"/>
  <c r="F67" i="23"/>
  <c r="F83" i="23"/>
  <c r="E4" i="23"/>
  <c r="F10" i="23"/>
  <c r="F18" i="23"/>
  <c r="F26" i="23"/>
  <c r="F34" i="23"/>
  <c r="F42" i="23"/>
  <c r="F50" i="23"/>
  <c r="F58" i="23"/>
  <c r="F66" i="23"/>
  <c r="F74" i="23"/>
  <c r="F82" i="23"/>
  <c r="F90" i="23"/>
  <c r="E89" i="23"/>
  <c r="F9" i="23"/>
  <c r="F25" i="23"/>
  <c r="F41" i="23"/>
  <c r="F57" i="23"/>
  <c r="F73" i="23"/>
  <c r="F89" i="23"/>
  <c r="E22" i="23"/>
  <c r="E54" i="23"/>
  <c r="E8" i="23"/>
  <c r="E40" i="23"/>
  <c r="E72" i="23"/>
  <c r="E10" i="23"/>
  <c r="E42" i="23"/>
  <c r="E74" i="23"/>
  <c r="E44" i="23"/>
  <c r="E84" i="23"/>
  <c r="E68" i="23"/>
  <c r="E9" i="23"/>
  <c r="E25" i="23"/>
  <c r="E41" i="23"/>
  <c r="E65" i="23"/>
  <c r="E81" i="23"/>
  <c r="F15" i="23"/>
  <c r="F63" i="23"/>
  <c r="F95" i="23"/>
  <c r="F16" i="23"/>
  <c r="F32" i="23"/>
  <c r="F48" i="23"/>
  <c r="F64" i="23"/>
  <c r="F80" i="23"/>
  <c r="F96" i="23"/>
  <c r="F21" i="23"/>
  <c r="F53" i="23"/>
  <c r="F85" i="23"/>
  <c r="E46" i="23"/>
  <c r="E78" i="23"/>
  <c r="E64" i="23"/>
  <c r="E34" i="23"/>
  <c r="E12" i="23"/>
  <c r="E94" i="23"/>
  <c r="E5" i="23"/>
  <c r="E13" i="23"/>
  <c r="E21" i="23"/>
  <c r="E29" i="23"/>
  <c r="E37" i="23"/>
  <c r="E45" i="23"/>
  <c r="E53" i="23"/>
  <c r="E61" i="23"/>
  <c r="E69" i="23"/>
  <c r="E77" i="23"/>
  <c r="E85" i="23"/>
  <c r="F5" i="23"/>
  <c r="F23" i="23"/>
  <c r="F39" i="23"/>
  <c r="F55" i="23"/>
  <c r="F71" i="23"/>
  <c r="F87" i="23"/>
  <c r="F4" i="23"/>
  <c r="F12" i="23"/>
  <c r="F20" i="23"/>
  <c r="F28" i="23"/>
  <c r="F36" i="23"/>
  <c r="F44" i="23"/>
  <c r="F52" i="23"/>
  <c r="F60" i="23"/>
  <c r="F68" i="23"/>
  <c r="F76" i="23"/>
  <c r="F84" i="23"/>
  <c r="F92" i="23"/>
  <c r="E95" i="23"/>
  <c r="F13" i="23"/>
  <c r="F29" i="23"/>
  <c r="F45" i="23"/>
  <c r="F61" i="23"/>
  <c r="F77" i="23"/>
  <c r="F93" i="23"/>
  <c r="E30" i="23"/>
  <c r="E62" i="23"/>
  <c r="E16" i="23"/>
  <c r="E48" i="23"/>
  <c r="E80" i="23"/>
  <c r="E18" i="23"/>
  <c r="E50" i="23"/>
  <c r="E82" i="23"/>
  <c r="E76" i="23"/>
  <c r="E36" i="23"/>
  <c r="E86" i="23"/>
  <c r="E3" i="23"/>
  <c r="E5" i="21"/>
  <c r="E69" i="21"/>
  <c r="E72" i="21"/>
  <c r="F21" i="21"/>
  <c r="F10" i="21"/>
  <c r="E13" i="21"/>
  <c r="E45" i="21"/>
  <c r="E24" i="21"/>
  <c r="E21" i="21"/>
  <c r="E53" i="21"/>
  <c r="E85" i="21"/>
  <c r="E40" i="21"/>
  <c r="F90" i="21"/>
  <c r="F48" i="21"/>
  <c r="F96" i="21"/>
  <c r="F14" i="21"/>
  <c r="F94" i="21"/>
  <c r="F52" i="21"/>
  <c r="E90" i="21"/>
  <c r="E58" i="21"/>
  <c r="E26" i="21"/>
  <c r="F93" i="21"/>
  <c r="F77" i="21"/>
  <c r="F61" i="21"/>
  <c r="F45" i="21"/>
  <c r="F29" i="21"/>
  <c r="F80" i="21"/>
  <c r="H80" i="21" s="1"/>
  <c r="F16" i="21"/>
  <c r="F46" i="21"/>
  <c r="F50" i="21"/>
  <c r="F84" i="21"/>
  <c r="F20" i="21"/>
  <c r="E74" i="21"/>
  <c r="E42" i="21"/>
  <c r="E10" i="21"/>
  <c r="F85" i="21"/>
  <c r="F69" i="21"/>
  <c r="F53" i="21"/>
  <c r="F37" i="21"/>
  <c r="E37" i="21"/>
  <c r="E8" i="21"/>
  <c r="E77" i="21"/>
  <c r="E88" i="21"/>
  <c r="E15" i="21"/>
  <c r="E31" i="21"/>
  <c r="E47" i="21"/>
  <c r="E63" i="21"/>
  <c r="E79" i="21"/>
  <c r="E87" i="21"/>
  <c r="E12" i="21"/>
  <c r="E44" i="21"/>
  <c r="E76" i="21"/>
  <c r="F7" i="21"/>
  <c r="F23" i="21"/>
  <c r="F39" i="21"/>
  <c r="F55" i="21"/>
  <c r="F63" i="21"/>
  <c r="F79" i="21"/>
  <c r="F95" i="21"/>
  <c r="E30" i="21"/>
  <c r="E46" i="21"/>
  <c r="E78" i="21"/>
  <c r="F28" i="21"/>
  <c r="F92" i="21"/>
  <c r="F74" i="21"/>
  <c r="F22" i="21"/>
  <c r="F26" i="21"/>
  <c r="F56" i="21"/>
  <c r="E11" i="21"/>
  <c r="E19" i="21"/>
  <c r="E27" i="21"/>
  <c r="E35" i="21"/>
  <c r="E43" i="21"/>
  <c r="E51" i="21"/>
  <c r="E59" i="21"/>
  <c r="E67" i="21"/>
  <c r="E75" i="21"/>
  <c r="E83" i="21"/>
  <c r="E91" i="21"/>
  <c r="E6" i="21"/>
  <c r="E20" i="21"/>
  <c r="E36" i="21"/>
  <c r="E52" i="21"/>
  <c r="E68" i="21"/>
  <c r="E84" i="21"/>
  <c r="F3" i="21"/>
  <c r="F11" i="21"/>
  <c r="F19" i="21"/>
  <c r="F27" i="21"/>
  <c r="F35" i="21"/>
  <c r="F43" i="21"/>
  <c r="F51" i="21"/>
  <c r="F59" i="21"/>
  <c r="F67" i="21"/>
  <c r="F75" i="21"/>
  <c r="F83" i="21"/>
  <c r="F91" i="21"/>
  <c r="E4" i="21"/>
  <c r="E22" i="21"/>
  <c r="E38" i="21"/>
  <c r="E54" i="21"/>
  <c r="E70" i="21"/>
  <c r="E86" i="21"/>
  <c r="F12" i="21"/>
  <c r="F44" i="21"/>
  <c r="F76" i="21"/>
  <c r="F86" i="21"/>
  <c r="F34" i="21"/>
  <c r="F6" i="21"/>
  <c r="F38" i="21"/>
  <c r="F78" i="21"/>
  <c r="F8" i="21"/>
  <c r="F40" i="21"/>
  <c r="F72" i="21"/>
  <c r="F66" i="21"/>
  <c r="E7" i="21"/>
  <c r="E23" i="21"/>
  <c r="E39" i="21"/>
  <c r="E55" i="21"/>
  <c r="E71" i="21"/>
  <c r="E95" i="21"/>
  <c r="E28" i="21"/>
  <c r="E60" i="21"/>
  <c r="E92" i="21"/>
  <c r="F15" i="21"/>
  <c r="F31" i="21"/>
  <c r="F47" i="21"/>
  <c r="F71" i="21"/>
  <c r="F87" i="21"/>
  <c r="E14" i="21"/>
  <c r="E62" i="21"/>
  <c r="E94" i="21"/>
  <c r="F60" i="21"/>
  <c r="F88" i="21"/>
  <c r="F54" i="21"/>
  <c r="F24" i="21"/>
  <c r="E9" i="21"/>
  <c r="E17" i="21"/>
  <c r="E25" i="21"/>
  <c r="E33" i="21"/>
  <c r="E41" i="21"/>
  <c r="E49" i="21"/>
  <c r="I49" i="21" s="1"/>
  <c r="E57" i="21"/>
  <c r="E65" i="21"/>
  <c r="E73" i="21"/>
  <c r="E81" i="21"/>
  <c r="E89" i="21"/>
  <c r="F2" i="21"/>
  <c r="E16" i="21"/>
  <c r="E32" i="21"/>
  <c r="E48" i="21"/>
  <c r="E64" i="21"/>
  <c r="E80" i="21"/>
  <c r="E96" i="21"/>
  <c r="F9" i="21"/>
  <c r="F17" i="21"/>
  <c r="F25" i="21"/>
  <c r="F33" i="21"/>
  <c r="F41" i="21"/>
  <c r="F49" i="21"/>
  <c r="F57" i="21"/>
  <c r="F65" i="21"/>
  <c r="F73" i="21"/>
  <c r="F81" i="21"/>
  <c r="F89" i="21"/>
  <c r="E2" i="21"/>
  <c r="E18" i="21"/>
  <c r="E34" i="21"/>
  <c r="E50" i="21"/>
  <c r="E66" i="21"/>
  <c r="E82" i="21"/>
  <c r="F4" i="21"/>
  <c r="F36" i="21"/>
  <c r="F68" i="21"/>
  <c r="F70" i="21"/>
  <c r="F18" i="21"/>
  <c r="F82" i="21"/>
  <c r="F30" i="21"/>
  <c r="F62" i="21"/>
  <c r="F58" i="21"/>
  <c r="F32" i="21"/>
  <c r="F64" i="21"/>
  <c r="F42" i="21"/>
  <c r="I80" i="22"/>
  <c r="I27" i="22"/>
  <c r="I7" i="22"/>
  <c r="I56" i="22"/>
  <c r="I87" i="21"/>
  <c r="I40" i="21"/>
  <c r="I67" i="20"/>
  <c r="I66" i="20"/>
  <c r="I64" i="20"/>
  <c r="I63" i="20"/>
  <c r="I62" i="20"/>
  <c r="I61" i="20"/>
  <c r="H94" i="20"/>
  <c r="H86" i="20"/>
  <c r="I83" i="20"/>
  <c r="H31" i="20"/>
  <c r="E21" i="2"/>
  <c r="E26" i="2"/>
  <c r="P12" i="33" l="1"/>
  <c r="P12" i="32"/>
  <c r="H21" i="1"/>
  <c r="H5" i="1"/>
  <c r="H33" i="1"/>
  <c r="K68" i="30"/>
  <c r="M68" i="30" s="1"/>
  <c r="J56" i="30"/>
  <c r="L56" i="30" s="1"/>
  <c r="J76" i="30"/>
  <c r="L76" i="30" s="1"/>
  <c r="K74" i="30"/>
  <c r="M74" i="30" s="1"/>
  <c r="J4" i="30"/>
  <c r="L4" i="30" s="1"/>
  <c r="J7" i="30"/>
  <c r="L7" i="30" s="1"/>
  <c r="K81" i="30"/>
  <c r="M81" i="30" s="1"/>
  <c r="J40" i="30"/>
  <c r="L40" i="30" s="1"/>
  <c r="K93" i="30"/>
  <c r="M93" i="30" s="1"/>
  <c r="K50" i="30"/>
  <c r="M50" i="30" s="1"/>
  <c r="K58" i="30"/>
  <c r="M58" i="30" s="1"/>
  <c r="K39" i="30"/>
  <c r="M39" i="30" s="1"/>
  <c r="J2" i="30"/>
  <c r="L2" i="30" s="1"/>
  <c r="K46" i="30"/>
  <c r="M46" i="30" s="1"/>
  <c r="J3" i="30"/>
  <c r="L3" i="30" s="1"/>
  <c r="J96" i="30"/>
  <c r="L96" i="30" s="1"/>
  <c r="K24" i="30"/>
  <c r="M24" i="30" s="1"/>
  <c r="K19" i="30"/>
  <c r="M19" i="30" s="1"/>
  <c r="J62" i="30"/>
  <c r="L62" i="30" s="1"/>
  <c r="J48" i="30"/>
  <c r="L48" i="30" s="1"/>
  <c r="J55" i="30"/>
  <c r="L55" i="30" s="1"/>
  <c r="K48" i="30"/>
  <c r="M48" i="30" s="1"/>
  <c r="K76" i="30"/>
  <c r="M76" i="30" s="1"/>
  <c r="K51" i="30"/>
  <c r="M51" i="30" s="1"/>
  <c r="K33" i="30"/>
  <c r="M33" i="30" s="1"/>
  <c r="J29" i="30"/>
  <c r="L29" i="30" s="1"/>
  <c r="K59" i="30"/>
  <c r="M59" i="30" s="1"/>
  <c r="J75" i="30"/>
  <c r="L75" i="30" s="1"/>
  <c r="J74" i="30"/>
  <c r="L74" i="30" s="1"/>
  <c r="K42" i="30"/>
  <c r="M42" i="30" s="1"/>
  <c r="J49" i="30"/>
  <c r="L49" i="30" s="1"/>
  <c r="K66" i="30"/>
  <c r="M66" i="30" s="1"/>
  <c r="K82" i="30"/>
  <c r="M82" i="30" s="1"/>
  <c r="J92" i="30"/>
  <c r="L92" i="30" s="1"/>
  <c r="J45" i="30"/>
  <c r="L45" i="30" s="1"/>
  <c r="K12" i="30"/>
  <c r="M12" i="30" s="1"/>
  <c r="J52" i="30"/>
  <c r="L52" i="30" s="1"/>
  <c r="K63" i="30"/>
  <c r="M63" i="30" s="1"/>
  <c r="J34" i="30"/>
  <c r="L34" i="30" s="1"/>
  <c r="J63" i="30"/>
  <c r="L63" i="30" s="1"/>
  <c r="J42" i="30"/>
  <c r="L42" i="30" s="1"/>
  <c r="K95" i="30"/>
  <c r="M95" i="30" s="1"/>
  <c r="K38" i="30"/>
  <c r="M38" i="30" s="1"/>
  <c r="K78" i="30"/>
  <c r="J46" i="30"/>
  <c r="L46" i="30" s="1"/>
  <c r="J44" i="30"/>
  <c r="L44" i="30" s="1"/>
  <c r="J85" i="30"/>
  <c r="L85" i="30" s="1"/>
  <c r="K64" i="30"/>
  <c r="M64" i="30" s="1"/>
  <c r="K20" i="30"/>
  <c r="M20" i="30" s="1"/>
  <c r="J80" i="30"/>
  <c r="L80" i="30" s="1"/>
  <c r="J41" i="30"/>
  <c r="L41" i="30" s="1"/>
  <c r="K10" i="30"/>
  <c r="M10" i="30" s="1"/>
  <c r="K65" i="30"/>
  <c r="M65" i="30" s="1"/>
  <c r="K54" i="30"/>
  <c r="M54" i="30" s="1"/>
  <c r="J12" i="30"/>
  <c r="L12" i="30" s="1"/>
  <c r="J61" i="30"/>
  <c r="L61" i="30" s="1"/>
  <c r="J67" i="30"/>
  <c r="L67" i="30" s="1"/>
  <c r="K32" i="30"/>
  <c r="M32" i="30" s="1"/>
  <c r="K52" i="30"/>
  <c r="M52" i="30" s="1"/>
  <c r="J73" i="30"/>
  <c r="L73" i="30" s="1"/>
  <c r="J9" i="30"/>
  <c r="L9" i="30" s="1"/>
  <c r="K53" i="30"/>
  <c r="M53" i="30" s="1"/>
  <c r="K7" i="30"/>
  <c r="M7" i="30" s="1"/>
  <c r="K28" i="30"/>
  <c r="M28" i="30" s="1"/>
  <c r="K49" i="30"/>
  <c r="M49" i="30" s="1"/>
  <c r="K40" i="30"/>
  <c r="M40" i="30" s="1"/>
  <c r="K16" i="30"/>
  <c r="M16" i="30" s="1"/>
  <c r="K94" i="30"/>
  <c r="M94" i="30" s="1"/>
  <c r="J8" i="30"/>
  <c r="L8" i="30" s="1"/>
  <c r="K60" i="30"/>
  <c r="M60" i="30" s="1"/>
  <c r="K22" i="30"/>
  <c r="M22" i="30" s="1"/>
  <c r="K75" i="30"/>
  <c r="M75" i="30" s="1"/>
  <c r="J38" i="30"/>
  <c r="L38" i="30" s="1"/>
  <c r="J84" i="30"/>
  <c r="L84" i="30" s="1"/>
  <c r="J14" i="30"/>
  <c r="L14" i="30" s="1"/>
  <c r="K3" i="30"/>
  <c r="M3" i="30" s="1"/>
  <c r="J50" i="30"/>
  <c r="L50" i="30" s="1"/>
  <c r="K9" i="30"/>
  <c r="M9" i="30" s="1"/>
  <c r="J25" i="30"/>
  <c r="L25" i="30" s="1"/>
  <c r="K90" i="30"/>
  <c r="M90" i="30" s="1"/>
  <c r="K36" i="30"/>
  <c r="M36" i="30" s="1"/>
  <c r="J13" i="30"/>
  <c r="L13" i="30" s="1"/>
  <c r="K30" i="30"/>
  <c r="M30" i="30" s="1"/>
  <c r="J11" i="30"/>
  <c r="L11" i="30" s="1"/>
  <c r="K47" i="30"/>
  <c r="M47" i="30" s="1"/>
  <c r="K72" i="30"/>
  <c r="M72" i="30" s="1"/>
  <c r="J88" i="30"/>
  <c r="L88" i="30" s="1"/>
  <c r="J68" i="30"/>
  <c r="L68" i="30" s="1"/>
  <c r="K73" i="30"/>
  <c r="M73" i="30" s="1"/>
  <c r="K89" i="30"/>
  <c r="M89" i="30" s="1"/>
  <c r="J71" i="30"/>
  <c r="L71" i="30" s="1"/>
  <c r="J18" i="30"/>
  <c r="L18" i="30" s="1"/>
  <c r="J66" i="30"/>
  <c r="L66" i="30" s="1"/>
  <c r="J69" i="30"/>
  <c r="L69" i="30" s="1"/>
  <c r="K83" i="30"/>
  <c r="M83" i="30" s="1"/>
  <c r="J15" i="30"/>
  <c r="L15" i="30" s="1"/>
  <c r="J53" i="30"/>
  <c r="L53" i="30" s="1"/>
  <c r="J37" i="30"/>
  <c r="L37" i="30" s="1"/>
  <c r="J43" i="30"/>
  <c r="L43" i="30" s="1"/>
  <c r="J27" i="30"/>
  <c r="L27" i="30" s="1"/>
  <c r="J17" i="30"/>
  <c r="L17" i="30" s="1"/>
  <c r="K86" i="30"/>
  <c r="M86" i="30" s="1"/>
  <c r="J72" i="30"/>
  <c r="L72" i="30" s="1"/>
  <c r="J77" i="30"/>
  <c r="L77" i="30" s="1"/>
  <c r="J47" i="30"/>
  <c r="L47" i="30" s="1"/>
  <c r="J60" i="30"/>
  <c r="L60" i="30" s="1"/>
  <c r="J21" i="30"/>
  <c r="L21" i="30" s="1"/>
  <c r="K44" i="30"/>
  <c r="M44" i="30" s="1"/>
  <c r="K56" i="30"/>
  <c r="M56" i="30" s="1"/>
  <c r="J6" i="30"/>
  <c r="L6" i="30" s="1"/>
  <c r="K91" i="30"/>
  <c r="M91" i="30" s="1"/>
  <c r="J5" i="30"/>
  <c r="L5" i="30" s="1"/>
  <c r="J54" i="30"/>
  <c r="L54" i="30" s="1"/>
  <c r="J26" i="30"/>
  <c r="L26" i="30" s="1"/>
  <c r="J23" i="30"/>
  <c r="L23" i="30" s="1"/>
  <c r="K45" i="30"/>
  <c r="M45" i="30" s="1"/>
  <c r="J31" i="30"/>
  <c r="L31" i="30" s="1"/>
  <c r="K6" i="30"/>
  <c r="M6" i="30" s="1"/>
  <c r="K55" i="30"/>
  <c r="M55" i="30" s="1"/>
  <c r="K61" i="30"/>
  <c r="M61" i="30" s="1"/>
  <c r="K5" i="30"/>
  <c r="M5" i="30" s="1"/>
  <c r="J59" i="30"/>
  <c r="L59" i="30" s="1"/>
  <c r="J65" i="30"/>
  <c r="L65" i="30" s="1"/>
  <c r="J51" i="30"/>
  <c r="L51" i="30" s="1"/>
  <c r="K87" i="30"/>
  <c r="M87" i="30" s="1"/>
  <c r="K41" i="30"/>
  <c r="M41" i="30" s="1"/>
  <c r="J58" i="30"/>
  <c r="L58" i="30" s="1"/>
  <c r="K71" i="30"/>
  <c r="M71" i="30" s="1"/>
  <c r="K69" i="30"/>
  <c r="M69" i="30" s="1"/>
  <c r="J39" i="30"/>
  <c r="L39" i="30" s="1"/>
  <c r="K57" i="30"/>
  <c r="M57" i="30" s="1"/>
  <c r="K43" i="30"/>
  <c r="M43" i="30" s="1"/>
  <c r="K79" i="30"/>
  <c r="M79" i="30" s="1"/>
  <c r="K11" i="30"/>
  <c r="M11" i="30" s="1"/>
  <c r="J35" i="30"/>
  <c r="L35" i="30" s="1"/>
  <c r="J68" i="29"/>
  <c r="L68" i="29" s="1"/>
  <c r="K17" i="29"/>
  <c r="M17" i="29" s="1"/>
  <c r="K25" i="29"/>
  <c r="M25" i="29" s="1"/>
  <c r="K79" i="29"/>
  <c r="M79" i="29" s="1"/>
  <c r="K95" i="29"/>
  <c r="M95" i="29" s="1"/>
  <c r="J17" i="29"/>
  <c r="L17" i="29" s="1"/>
  <c r="K40" i="29"/>
  <c r="M40" i="29" s="1"/>
  <c r="J92" i="29"/>
  <c r="L92" i="29" s="1"/>
  <c r="J77" i="29"/>
  <c r="L77" i="29" s="1"/>
  <c r="K46" i="29"/>
  <c r="M46" i="29" s="1"/>
  <c r="J3" i="29"/>
  <c r="L3" i="29" s="1"/>
  <c r="J55" i="29"/>
  <c r="L55" i="29" s="1"/>
  <c r="J8" i="29"/>
  <c r="L8" i="29" s="1"/>
  <c r="K28" i="29"/>
  <c r="M28" i="29" s="1"/>
  <c r="K76" i="29"/>
  <c r="M76" i="29" s="1"/>
  <c r="J7" i="29"/>
  <c r="L7" i="29" s="1"/>
  <c r="K55" i="29"/>
  <c r="M55" i="29" s="1"/>
  <c r="J52" i="29"/>
  <c r="L52" i="29" s="1"/>
  <c r="K26" i="29"/>
  <c r="M26" i="29" s="1"/>
  <c r="J42" i="29"/>
  <c r="L42" i="29" s="1"/>
  <c r="J34" i="29"/>
  <c r="L34" i="29" s="1"/>
  <c r="K6" i="29"/>
  <c r="M6" i="29" s="1"/>
  <c r="J19" i="29"/>
  <c r="L19" i="29" s="1"/>
  <c r="K92" i="29"/>
  <c r="M92" i="29" s="1"/>
  <c r="K33" i="29"/>
  <c r="M33" i="29" s="1"/>
  <c r="J78" i="29"/>
  <c r="L78" i="29" s="1"/>
  <c r="K56" i="29"/>
  <c r="M56" i="29" s="1"/>
  <c r="K61" i="29"/>
  <c r="M61" i="29" s="1"/>
  <c r="K96" i="29"/>
  <c r="M96" i="29" s="1"/>
  <c r="K50" i="29"/>
  <c r="M50" i="29" s="1"/>
  <c r="K74" i="29"/>
  <c r="M74" i="29" s="1"/>
  <c r="K83" i="29"/>
  <c r="M83" i="29" s="1"/>
  <c r="K38" i="29"/>
  <c r="M38" i="29" s="1"/>
  <c r="J54" i="29"/>
  <c r="L54" i="29" s="1"/>
  <c r="J40" i="29"/>
  <c r="L40" i="29" s="1"/>
  <c r="K30" i="29"/>
  <c r="M30" i="29" s="1"/>
  <c r="J45" i="29"/>
  <c r="L45" i="29" s="1"/>
  <c r="J57" i="29"/>
  <c r="L57" i="29" s="1"/>
  <c r="J88" i="29"/>
  <c r="L88" i="29" s="1"/>
  <c r="K22" i="29"/>
  <c r="M22" i="29" s="1"/>
  <c r="K77" i="29"/>
  <c r="J60" i="29"/>
  <c r="L60" i="29" s="1"/>
  <c r="J96" i="29"/>
  <c r="L96" i="29" s="1"/>
  <c r="J64" i="29"/>
  <c r="L64" i="29" s="1"/>
  <c r="K80" i="29"/>
  <c r="M80" i="29" s="1"/>
  <c r="K84" i="29"/>
  <c r="M84" i="29" s="1"/>
  <c r="K75" i="29"/>
  <c r="M75" i="29" s="1"/>
  <c r="J48" i="29"/>
  <c r="L48" i="29" s="1"/>
  <c r="K69" i="29"/>
  <c r="M69" i="29" s="1"/>
  <c r="K51" i="29"/>
  <c r="M51" i="29" s="1"/>
  <c r="K88" i="29"/>
  <c r="M88" i="29" s="1"/>
  <c r="K4" i="29"/>
  <c r="M4" i="29" s="1"/>
  <c r="K91" i="29"/>
  <c r="M91" i="29" s="1"/>
  <c r="K64" i="29"/>
  <c r="M64" i="29" s="1"/>
  <c r="K24" i="29"/>
  <c r="M24" i="29" s="1"/>
  <c r="K12" i="29"/>
  <c r="M12" i="29" s="1"/>
  <c r="K29" i="29"/>
  <c r="M29" i="29" s="1"/>
  <c r="K47" i="29"/>
  <c r="M47" i="29" s="1"/>
  <c r="J70" i="29"/>
  <c r="L70" i="29" s="1"/>
  <c r="J31" i="29"/>
  <c r="L31" i="29" s="1"/>
  <c r="J44" i="29"/>
  <c r="L44" i="29" s="1"/>
  <c r="K57" i="29"/>
  <c r="M57" i="29" s="1"/>
  <c r="K14" i="29"/>
  <c r="M14" i="29" s="1"/>
  <c r="K65" i="29"/>
  <c r="M65" i="29" s="1"/>
  <c r="K27" i="29"/>
  <c r="M27" i="29" s="1"/>
  <c r="K20" i="29"/>
  <c r="M20" i="29" s="1"/>
  <c r="J56" i="29"/>
  <c r="L56" i="29" s="1"/>
  <c r="J39" i="29"/>
  <c r="L39" i="29" s="1"/>
  <c r="K86" i="29"/>
  <c r="M86" i="29" s="1"/>
  <c r="K59" i="29"/>
  <c r="M59" i="29" s="1"/>
  <c r="K72" i="29"/>
  <c r="M72" i="29" s="1"/>
  <c r="J27" i="29"/>
  <c r="L27" i="29" s="1"/>
  <c r="K5" i="29"/>
  <c r="M5" i="29" s="1"/>
  <c r="J37" i="29"/>
  <c r="L37" i="29" s="1"/>
  <c r="J61" i="29"/>
  <c r="L61" i="29" s="1"/>
  <c r="K94" i="29"/>
  <c r="M94" i="29" s="1"/>
  <c r="K7" i="29"/>
  <c r="M7" i="29" s="1"/>
  <c r="K60" i="29"/>
  <c r="M60" i="29" s="1"/>
  <c r="K62" i="29"/>
  <c r="M62" i="29" s="1"/>
  <c r="K73" i="29"/>
  <c r="M73" i="29" s="1"/>
  <c r="J32" i="29"/>
  <c r="L32" i="29" s="1"/>
  <c r="K81" i="29"/>
  <c r="M81" i="29" s="1"/>
  <c r="K19" i="29"/>
  <c r="M19" i="29" s="1"/>
  <c r="J13" i="29"/>
  <c r="L13" i="29" s="1"/>
  <c r="J59" i="29"/>
  <c r="L59" i="29" s="1"/>
  <c r="K43" i="29"/>
  <c r="M43" i="29" s="1"/>
  <c r="K23" i="29"/>
  <c r="M23" i="29" s="1"/>
  <c r="K63" i="29"/>
  <c r="M63" i="29" s="1"/>
  <c r="J16" i="29"/>
  <c r="L16" i="29" s="1"/>
  <c r="K93" i="29"/>
  <c r="M93" i="29" s="1"/>
  <c r="J93" i="29"/>
  <c r="L93" i="29" s="1"/>
  <c r="K2" i="29"/>
  <c r="M2" i="29" s="1"/>
  <c r="J9" i="29"/>
  <c r="L9" i="29" s="1"/>
  <c r="J23" i="29"/>
  <c r="L23" i="29" s="1"/>
  <c r="J94" i="29"/>
  <c r="L94" i="29" s="1"/>
  <c r="K10" i="29"/>
  <c r="M10" i="29" s="1"/>
  <c r="K11" i="29"/>
  <c r="M11" i="29" s="1"/>
  <c r="J28" i="29"/>
  <c r="L28" i="29" s="1"/>
  <c r="J75" i="29"/>
  <c r="L75" i="29" s="1"/>
  <c r="J43" i="29"/>
  <c r="L43" i="29" s="1"/>
  <c r="J63" i="29"/>
  <c r="L63" i="29" s="1"/>
  <c r="J33" i="29"/>
  <c r="L33" i="29" s="1"/>
  <c r="K89" i="29"/>
  <c r="M89" i="29" s="1"/>
  <c r="J71" i="29"/>
  <c r="L71" i="29" s="1"/>
  <c r="J87" i="29"/>
  <c r="L87" i="29" s="1"/>
  <c r="J10" i="29"/>
  <c r="L10" i="29" s="1"/>
  <c r="K87" i="29"/>
  <c r="M87" i="29" s="1"/>
  <c r="J20" i="29"/>
  <c r="L20" i="29" s="1"/>
  <c r="J89" i="29"/>
  <c r="L89" i="29" s="1"/>
  <c r="J14" i="29"/>
  <c r="L14" i="29" s="1"/>
  <c r="J29" i="29"/>
  <c r="L29" i="29" s="1"/>
  <c r="K58" i="29"/>
  <c r="M58" i="29" s="1"/>
  <c r="K52" i="29"/>
  <c r="M52" i="29" s="1"/>
  <c r="J79" i="29"/>
  <c r="L79" i="29" s="1"/>
  <c r="J47" i="29"/>
  <c r="L47" i="29" s="1"/>
  <c r="K82" i="29"/>
  <c r="M82" i="29" s="1"/>
  <c r="J72" i="29"/>
  <c r="L72" i="29" s="1"/>
  <c r="K15" i="29"/>
  <c r="M15" i="29" s="1"/>
  <c r="J6" i="29"/>
  <c r="L6" i="29" s="1"/>
  <c r="K70" i="29"/>
  <c r="M70" i="29" s="1"/>
  <c r="K66" i="29"/>
  <c r="M66" i="29" s="1"/>
  <c r="K71" i="29"/>
  <c r="M71" i="29" s="1"/>
  <c r="K41" i="29"/>
  <c r="M41" i="29" s="1"/>
  <c r="K44" i="29"/>
  <c r="M44" i="29" s="1"/>
  <c r="K45" i="29"/>
  <c r="M45" i="29" s="1"/>
  <c r="K16" i="29"/>
  <c r="M16" i="29" s="1"/>
  <c r="K31" i="29"/>
  <c r="M31" i="29" s="1"/>
  <c r="J5" i="29"/>
  <c r="L5" i="29" s="1"/>
  <c r="K42" i="29"/>
  <c r="M42" i="29" s="1"/>
  <c r="J35" i="29"/>
  <c r="L35" i="29" s="1"/>
  <c r="J51" i="29"/>
  <c r="L51" i="29" s="1"/>
  <c r="K39" i="29"/>
  <c r="M39" i="29" s="1"/>
  <c r="J80" i="29"/>
  <c r="L80" i="29" s="1"/>
  <c r="J15" i="29"/>
  <c r="L15" i="29" s="1"/>
  <c r="J11" i="29"/>
  <c r="L11" i="29" s="1"/>
  <c r="K9" i="29"/>
  <c r="M9" i="29" s="1"/>
  <c r="J25" i="29"/>
  <c r="L25" i="29" s="1"/>
  <c r="J53" i="29"/>
  <c r="L53" i="29" s="1"/>
  <c r="K13" i="29"/>
  <c r="M13" i="29" s="1"/>
  <c r="J73" i="29"/>
  <c r="L73" i="29" s="1"/>
  <c r="K90" i="29"/>
  <c r="M90" i="29" s="1"/>
  <c r="J76" i="29"/>
  <c r="L76" i="29" s="1"/>
  <c r="K54" i="29"/>
  <c r="M54" i="29" s="1"/>
  <c r="K68" i="29"/>
  <c r="M68" i="29" s="1"/>
  <c r="J24" i="29"/>
  <c r="L24" i="29" s="1"/>
  <c r="K48" i="29"/>
  <c r="M48" i="29" s="1"/>
  <c r="K49" i="29"/>
  <c r="M49" i="29" s="1"/>
  <c r="J18" i="29"/>
  <c r="L18" i="29" s="1"/>
  <c r="K36" i="29"/>
  <c r="M36" i="29" s="1"/>
  <c r="J62" i="29"/>
  <c r="L62" i="29" s="1"/>
  <c r="J91" i="29"/>
  <c r="L91" i="29" s="1"/>
  <c r="J22" i="29"/>
  <c r="L22" i="29" s="1"/>
  <c r="J26" i="29"/>
  <c r="L26" i="29" s="1"/>
  <c r="K21" i="29"/>
  <c r="M21" i="29" s="1"/>
  <c r="J67" i="29"/>
  <c r="L67" i="29" s="1"/>
  <c r="K34" i="29"/>
  <c r="M34" i="29" s="1"/>
  <c r="J50" i="29"/>
  <c r="L50" i="29" s="1"/>
  <c r="J4" i="29"/>
  <c r="L4" i="29" s="1"/>
  <c r="J41" i="29"/>
  <c r="L41" i="29" s="1"/>
  <c r="J85" i="29"/>
  <c r="L85" i="29" s="1"/>
  <c r="J46" i="29"/>
  <c r="L46" i="29" s="1"/>
  <c r="K53" i="29"/>
  <c r="M53" i="29" s="1"/>
  <c r="J12" i="29"/>
  <c r="L12" i="29" s="1"/>
  <c r="J30" i="29"/>
  <c r="L30" i="29" s="1"/>
  <c r="J81" i="29"/>
  <c r="L81" i="29" s="1"/>
  <c r="K8" i="29"/>
  <c r="M8" i="29" s="1"/>
  <c r="J38" i="29"/>
  <c r="L38" i="29" s="1"/>
  <c r="K37" i="29"/>
  <c r="M37" i="29" s="1"/>
  <c r="J95" i="29"/>
  <c r="L95" i="29" s="1"/>
  <c r="J49" i="29"/>
  <c r="L49" i="29" s="1"/>
  <c r="J86" i="29"/>
  <c r="L86" i="29" s="1"/>
  <c r="J43" i="28"/>
  <c r="L43" i="28" s="1"/>
  <c r="J47" i="28"/>
  <c r="L47" i="28" s="1"/>
  <c r="J40" i="28"/>
  <c r="L40" i="28" s="1"/>
  <c r="J7" i="28"/>
  <c r="L7" i="28" s="1"/>
  <c r="K61" i="28"/>
  <c r="M61" i="28" s="1"/>
  <c r="K86" i="28"/>
  <c r="M86" i="28" s="1"/>
  <c r="K5" i="28"/>
  <c r="M5" i="28" s="1"/>
  <c r="J13" i="28"/>
  <c r="L13" i="28" s="1"/>
  <c r="K82" i="28"/>
  <c r="M82" i="28" s="1"/>
  <c r="K66" i="28"/>
  <c r="M66" i="28" s="1"/>
  <c r="K19" i="28"/>
  <c r="M19" i="28" s="1"/>
  <c r="K67" i="28"/>
  <c r="M67" i="28" s="1"/>
  <c r="K10" i="28"/>
  <c r="M10" i="28" s="1"/>
  <c r="K90" i="28"/>
  <c r="M90" i="28" s="1"/>
  <c r="J68" i="28"/>
  <c r="L68" i="28" s="1"/>
  <c r="J50" i="28"/>
  <c r="L50" i="28" s="1"/>
  <c r="K39" i="28"/>
  <c r="M39" i="28" s="1"/>
  <c r="J18" i="28"/>
  <c r="L18" i="28" s="1"/>
  <c r="J20" i="28"/>
  <c r="L20" i="28" s="1"/>
  <c r="K34" i="28"/>
  <c r="M34" i="28" s="1"/>
  <c r="K47" i="28"/>
  <c r="M47" i="28" s="1"/>
  <c r="K71" i="28"/>
  <c r="M71" i="28" s="1"/>
  <c r="K14" i="28"/>
  <c r="M14" i="28" s="1"/>
  <c r="J45" i="28"/>
  <c r="L45" i="28" s="1"/>
  <c r="K43" i="28"/>
  <c r="M43" i="28" s="1"/>
  <c r="K38" i="28"/>
  <c r="M38" i="28" s="1"/>
  <c r="J28" i="28"/>
  <c r="L28" i="28" s="1"/>
  <c r="K58" i="28"/>
  <c r="M58" i="28" s="1"/>
  <c r="J77" i="28"/>
  <c r="L77" i="28" s="1"/>
  <c r="K46" i="28"/>
  <c r="M46" i="28" s="1"/>
  <c r="J39" i="28"/>
  <c r="L39" i="28" s="1"/>
  <c r="J6" i="28"/>
  <c r="L6" i="28" s="1"/>
  <c r="K68" i="28"/>
  <c r="M68" i="28" s="1"/>
  <c r="J51" i="28"/>
  <c r="L51" i="28" s="1"/>
  <c r="J58" i="28"/>
  <c r="L58" i="28" s="1"/>
  <c r="K59" i="28"/>
  <c r="M59" i="28" s="1"/>
  <c r="K3" i="28"/>
  <c r="M3" i="28" s="1"/>
  <c r="J69" i="28"/>
  <c r="L69" i="28" s="1"/>
  <c r="J89" i="28"/>
  <c r="L89" i="28" s="1"/>
  <c r="J93" i="28"/>
  <c r="L93" i="28" s="1"/>
  <c r="K94" i="28"/>
  <c r="M94" i="28" s="1"/>
  <c r="K51" i="28"/>
  <c r="M51" i="28" s="1"/>
  <c r="J84" i="28"/>
  <c r="L84" i="28" s="1"/>
  <c r="J75" i="28"/>
  <c r="L75" i="28" s="1"/>
  <c r="K92" i="28"/>
  <c r="M92" i="28" s="1"/>
  <c r="J29" i="28"/>
  <c r="L29" i="28" s="1"/>
  <c r="J48" i="28"/>
  <c r="L48" i="28" s="1"/>
  <c r="K69" i="28"/>
  <c r="M69" i="28" s="1"/>
  <c r="K64" i="28"/>
  <c r="M64" i="28" s="1"/>
  <c r="J23" i="28"/>
  <c r="L23" i="28" s="1"/>
  <c r="J38" i="28"/>
  <c r="L38" i="28" s="1"/>
  <c r="J96" i="28"/>
  <c r="L96" i="28" s="1"/>
  <c r="K18" i="28"/>
  <c r="M18" i="28" s="1"/>
  <c r="K32" i="28"/>
  <c r="M32" i="28" s="1"/>
  <c r="K54" i="28"/>
  <c r="M54" i="28" s="1"/>
  <c r="K20" i="28"/>
  <c r="M20" i="28" s="1"/>
  <c r="K42" i="28"/>
  <c r="M42" i="28" s="1"/>
  <c r="K8" i="28"/>
  <c r="M8" i="28" s="1"/>
  <c r="K74" i="28"/>
  <c r="M74" i="28" s="1"/>
  <c r="J92" i="28"/>
  <c r="L92" i="28" s="1"/>
  <c r="K50" i="28"/>
  <c r="M50" i="28" s="1"/>
  <c r="J15" i="28"/>
  <c r="L15" i="28" s="1"/>
  <c r="J26" i="28"/>
  <c r="L26" i="28" s="1"/>
  <c r="K91" i="28"/>
  <c r="M91" i="28" s="1"/>
  <c r="J53" i="28"/>
  <c r="L53" i="28" s="1"/>
  <c r="J27" i="28"/>
  <c r="L27" i="28" s="1"/>
  <c r="J35" i="28"/>
  <c r="L35" i="28" s="1"/>
  <c r="K60" i="28"/>
  <c r="M60" i="28" s="1"/>
  <c r="J85" i="28"/>
  <c r="L85" i="28" s="1"/>
  <c r="J44" i="28"/>
  <c r="L44" i="28" s="1"/>
  <c r="K25" i="28"/>
  <c r="M25" i="28" s="1"/>
  <c r="J63" i="28"/>
  <c r="L63" i="28" s="1"/>
  <c r="J54" i="28"/>
  <c r="L54" i="28" s="1"/>
  <c r="K62" i="28"/>
  <c r="M62" i="28" s="1"/>
  <c r="K30" i="28"/>
  <c r="M30" i="28" s="1"/>
  <c r="J81" i="28"/>
  <c r="L81" i="28" s="1"/>
  <c r="K87" i="28"/>
  <c r="M87" i="28" s="1"/>
  <c r="J88" i="28"/>
  <c r="L88" i="28" s="1"/>
  <c r="K83" i="28"/>
  <c r="M83" i="28" s="1"/>
  <c r="J17" i="28"/>
  <c r="L17" i="28" s="1"/>
  <c r="K35" i="28"/>
  <c r="M35" i="28" s="1"/>
  <c r="J71" i="28"/>
  <c r="L71" i="28" s="1"/>
  <c r="K96" i="28"/>
  <c r="M96" i="28" s="1"/>
  <c r="J65" i="28"/>
  <c r="L65" i="28" s="1"/>
  <c r="J12" i="28"/>
  <c r="L12" i="28" s="1"/>
  <c r="K41" i="28"/>
  <c r="M41" i="28" s="1"/>
  <c r="J22" i="28"/>
  <c r="L22" i="28" s="1"/>
  <c r="K55" i="28"/>
  <c r="M55" i="28" s="1"/>
  <c r="J60" i="28"/>
  <c r="L60" i="28" s="1"/>
  <c r="K33" i="28"/>
  <c r="M33" i="28" s="1"/>
  <c r="K24" i="28"/>
  <c r="M24" i="28" s="1"/>
  <c r="J90" i="28"/>
  <c r="L90" i="28" s="1"/>
  <c r="K79" i="28"/>
  <c r="M79" i="28" s="1"/>
  <c r="J4" i="28"/>
  <c r="L4" i="28" s="1"/>
  <c r="K84" i="28"/>
  <c r="M84" i="28" s="1"/>
  <c r="J31" i="28"/>
  <c r="L31" i="28" s="1"/>
  <c r="K17" i="28"/>
  <c r="M17" i="28" s="1"/>
  <c r="J56" i="28"/>
  <c r="L56" i="28" s="1"/>
  <c r="J10" i="28"/>
  <c r="L10" i="28" s="1"/>
  <c r="J30" i="28"/>
  <c r="L30" i="28" s="1"/>
  <c r="K72" i="28"/>
  <c r="M72" i="28" s="1"/>
  <c r="J80" i="28"/>
  <c r="L80" i="28" s="1"/>
  <c r="K9" i="28"/>
  <c r="M9" i="28" s="1"/>
  <c r="J76" i="28"/>
  <c r="L76" i="28" s="1"/>
  <c r="J42" i="28"/>
  <c r="L42" i="28" s="1"/>
  <c r="K27" i="28"/>
  <c r="M27" i="28" s="1"/>
  <c r="J19" i="28"/>
  <c r="L19" i="28" s="1"/>
  <c r="K63" i="28"/>
  <c r="M63" i="28" s="1"/>
  <c r="J25" i="28"/>
  <c r="L25" i="28" s="1"/>
  <c r="K57" i="28"/>
  <c r="M57" i="28" s="1"/>
  <c r="K23" i="28"/>
  <c r="M23" i="28" s="1"/>
  <c r="K65" i="28"/>
  <c r="M65" i="28" s="1"/>
  <c r="K2" i="28"/>
  <c r="M2" i="28" s="1"/>
  <c r="J72" i="28"/>
  <c r="L72" i="28" s="1"/>
  <c r="K11" i="28"/>
  <c r="M11" i="28" s="1"/>
  <c r="J9" i="28"/>
  <c r="L9" i="28" s="1"/>
  <c r="K77" i="28"/>
  <c r="K70" i="28"/>
  <c r="M70" i="28" s="1"/>
  <c r="K88" i="28"/>
  <c r="M88" i="28" s="1"/>
  <c r="K76" i="28"/>
  <c r="M76" i="28" s="1"/>
  <c r="J91" i="28"/>
  <c r="L91" i="28" s="1"/>
  <c r="K16" i="28"/>
  <c r="M16" i="28" s="1"/>
  <c r="J5" i="28"/>
  <c r="L5" i="28" s="1"/>
  <c r="K95" i="28"/>
  <c r="M95" i="28" s="1"/>
  <c r="J21" i="28"/>
  <c r="L21" i="28" s="1"/>
  <c r="J86" i="28"/>
  <c r="L86" i="28" s="1"/>
  <c r="K89" i="28"/>
  <c r="M89" i="28" s="1"/>
  <c r="K80" i="28"/>
  <c r="M80" i="28" s="1"/>
  <c r="J73" i="28"/>
  <c r="L73" i="28" s="1"/>
  <c r="J87" i="28"/>
  <c r="L87" i="28" s="1"/>
  <c r="K29" i="28"/>
  <c r="M29" i="28" s="1"/>
  <c r="K52" i="28"/>
  <c r="M52" i="28" s="1"/>
  <c r="K40" i="28"/>
  <c r="M40" i="28" s="1"/>
  <c r="J14" i="28"/>
  <c r="L14" i="28" s="1"/>
  <c r="J34" i="28"/>
  <c r="L34" i="28" s="1"/>
  <c r="K49" i="28"/>
  <c r="M49" i="28" s="1"/>
  <c r="K78" i="28"/>
  <c r="K85" i="28"/>
  <c r="M85" i="28" s="1"/>
  <c r="J37" i="28"/>
  <c r="L37" i="28" s="1"/>
  <c r="J82" i="28"/>
  <c r="L82" i="28" s="1"/>
  <c r="J11" i="28"/>
  <c r="L11" i="28" s="1"/>
  <c r="K15" i="28"/>
  <c r="M15" i="28" s="1"/>
  <c r="J70" i="28"/>
  <c r="L70" i="28" s="1"/>
  <c r="K21" i="28"/>
  <c r="M21" i="28" s="1"/>
  <c r="K48" i="28"/>
  <c r="M48" i="28" s="1"/>
  <c r="K53" i="28"/>
  <c r="M53" i="28" s="1"/>
  <c r="J95" i="28"/>
  <c r="L95" i="28" s="1"/>
  <c r="J79" i="28"/>
  <c r="L79" i="28" s="1"/>
  <c r="K31" i="28"/>
  <c r="M31" i="28" s="1"/>
  <c r="J8" i="28"/>
  <c r="L8" i="28" s="1"/>
  <c r="K93" i="28"/>
  <c r="M93" i="28" s="1"/>
  <c r="J36" i="28"/>
  <c r="L36" i="28" s="1"/>
  <c r="K4" i="28"/>
  <c r="M4" i="28" s="1"/>
  <c r="J94" i="28"/>
  <c r="L94" i="28" s="1"/>
  <c r="K81" i="28"/>
  <c r="M81" i="28" s="1"/>
  <c r="J33" i="28"/>
  <c r="L33" i="28" s="1"/>
  <c r="K7" i="28"/>
  <c r="M7" i="28" s="1"/>
  <c r="K13" i="28"/>
  <c r="M13" i="28" s="1"/>
  <c r="K44" i="28"/>
  <c r="M44" i="28" s="1"/>
  <c r="K45" i="28"/>
  <c r="M45" i="28" s="1"/>
  <c r="J74" i="28"/>
  <c r="L74" i="28" s="1"/>
  <c r="J83" i="28"/>
  <c r="L83" i="28" s="1"/>
  <c r="K26" i="28"/>
  <c r="M26" i="28" s="1"/>
  <c r="K72" i="27"/>
  <c r="M72" i="27" s="1"/>
  <c r="K64" i="27"/>
  <c r="M64" i="27" s="1"/>
  <c r="J82" i="27"/>
  <c r="L82" i="27" s="1"/>
  <c r="K46" i="27"/>
  <c r="M46" i="27" s="1"/>
  <c r="K36" i="27"/>
  <c r="M36" i="27" s="1"/>
  <c r="J86" i="27"/>
  <c r="L86" i="27" s="1"/>
  <c r="J38" i="27"/>
  <c r="L38" i="27" s="1"/>
  <c r="J68" i="27"/>
  <c r="L68" i="27" s="1"/>
  <c r="K41" i="27"/>
  <c r="M41" i="27" s="1"/>
  <c r="K17" i="27"/>
  <c r="M17" i="27" s="1"/>
  <c r="K96" i="27"/>
  <c r="M96" i="27" s="1"/>
  <c r="K80" i="27"/>
  <c r="M80" i="27" s="1"/>
  <c r="K34" i="27"/>
  <c r="M34" i="27" s="1"/>
  <c r="J90" i="27"/>
  <c r="L90" i="27" s="1"/>
  <c r="J7" i="27"/>
  <c r="L7" i="27" s="1"/>
  <c r="K60" i="27"/>
  <c r="M60" i="27" s="1"/>
  <c r="K92" i="27"/>
  <c r="M92" i="27" s="1"/>
  <c r="K88" i="27"/>
  <c r="M88" i="27" s="1"/>
  <c r="K84" i="27"/>
  <c r="M84" i="27" s="1"/>
  <c r="K30" i="27"/>
  <c r="M30" i="27" s="1"/>
  <c r="J94" i="27"/>
  <c r="L94" i="27" s="1"/>
  <c r="J74" i="27"/>
  <c r="L74" i="27" s="1"/>
  <c r="K25" i="27"/>
  <c r="M25" i="27" s="1"/>
  <c r="J43" i="27"/>
  <c r="L43" i="27" s="1"/>
  <c r="K5" i="27"/>
  <c r="M5" i="27" s="1"/>
  <c r="K33" i="27"/>
  <c r="M33" i="27" s="1"/>
  <c r="J71" i="27"/>
  <c r="L71" i="27" s="1"/>
  <c r="K47" i="27"/>
  <c r="M47" i="27" s="1"/>
  <c r="K19" i="27"/>
  <c r="M19" i="27" s="1"/>
  <c r="K42" i="27"/>
  <c r="M42" i="27" s="1"/>
  <c r="J40" i="27"/>
  <c r="L40" i="27" s="1"/>
  <c r="K6" i="27"/>
  <c r="M6" i="27" s="1"/>
  <c r="K48" i="27"/>
  <c r="M48" i="27" s="1"/>
  <c r="K69" i="27"/>
  <c r="M69" i="27" s="1"/>
  <c r="K70" i="27"/>
  <c r="M70" i="27" s="1"/>
  <c r="J58" i="27"/>
  <c r="L58" i="27" s="1"/>
  <c r="J85" i="27"/>
  <c r="L85" i="27" s="1"/>
  <c r="K15" i="27"/>
  <c r="M15" i="27" s="1"/>
  <c r="J76" i="27"/>
  <c r="L76" i="27" s="1"/>
  <c r="J47" i="27"/>
  <c r="L47" i="27" s="1"/>
  <c r="J13" i="27"/>
  <c r="L13" i="27" s="1"/>
  <c r="J67" i="27"/>
  <c r="L67" i="27" s="1"/>
  <c r="J65" i="27"/>
  <c r="L65" i="27" s="1"/>
  <c r="K87" i="27"/>
  <c r="M87" i="27" s="1"/>
  <c r="J20" i="27"/>
  <c r="L20" i="27" s="1"/>
  <c r="K26" i="27"/>
  <c r="M26" i="27" s="1"/>
  <c r="J91" i="27"/>
  <c r="L91" i="27" s="1"/>
  <c r="J50" i="27"/>
  <c r="L50" i="27" s="1"/>
  <c r="K28" i="27"/>
  <c r="M28" i="27" s="1"/>
  <c r="J54" i="27"/>
  <c r="L54" i="27" s="1"/>
  <c r="J81" i="27"/>
  <c r="L81" i="27" s="1"/>
  <c r="K12" i="27"/>
  <c r="M12" i="27" s="1"/>
  <c r="J64" i="27"/>
  <c r="L64" i="27" s="1"/>
  <c r="K37" i="27"/>
  <c r="M37" i="27" s="1"/>
  <c r="J57" i="27"/>
  <c r="L57" i="27" s="1"/>
  <c r="J24" i="27"/>
  <c r="L24" i="27" s="1"/>
  <c r="J10" i="27"/>
  <c r="L10" i="27" s="1"/>
  <c r="K91" i="27"/>
  <c r="M91" i="27" s="1"/>
  <c r="K14" i="27"/>
  <c r="M14" i="27" s="1"/>
  <c r="J41" i="27"/>
  <c r="L41" i="27" s="1"/>
  <c r="K58" i="27"/>
  <c r="M58" i="27" s="1"/>
  <c r="J56" i="27"/>
  <c r="L56" i="27" s="1"/>
  <c r="K77" i="27"/>
  <c r="J70" i="27"/>
  <c r="L70" i="27" s="1"/>
  <c r="J48" i="27"/>
  <c r="L48" i="27" s="1"/>
  <c r="J59" i="27"/>
  <c r="L59" i="27" s="1"/>
  <c r="J6" i="27"/>
  <c r="L6" i="27" s="1"/>
  <c r="K23" i="27"/>
  <c r="M23" i="27" s="1"/>
  <c r="J27" i="27"/>
  <c r="L27" i="27" s="1"/>
  <c r="J60" i="27"/>
  <c r="L60" i="27" s="1"/>
  <c r="J35" i="27"/>
  <c r="L35" i="27" s="1"/>
  <c r="J93" i="27"/>
  <c r="L93" i="27" s="1"/>
  <c r="J29" i="27"/>
  <c r="L29" i="27" s="1"/>
  <c r="K81" i="27"/>
  <c r="M81" i="27" s="1"/>
  <c r="K83" i="27"/>
  <c r="M83" i="27" s="1"/>
  <c r="J15" i="27"/>
  <c r="L15" i="27" s="1"/>
  <c r="J17" i="27"/>
  <c r="L17" i="27" s="1"/>
  <c r="K79" i="27"/>
  <c r="M79" i="27" s="1"/>
  <c r="K31" i="27"/>
  <c r="M31" i="27" s="1"/>
  <c r="J9" i="27"/>
  <c r="L9" i="27" s="1"/>
  <c r="K57" i="27"/>
  <c r="M57" i="27" s="1"/>
  <c r="K18" i="27"/>
  <c r="M18" i="27" s="1"/>
  <c r="J44" i="27"/>
  <c r="L44" i="27" s="1"/>
  <c r="J34" i="27"/>
  <c r="L34" i="27" s="1"/>
  <c r="K43" i="27"/>
  <c r="M43" i="27" s="1"/>
  <c r="K38" i="27"/>
  <c r="M38" i="27" s="1"/>
  <c r="J78" i="27"/>
  <c r="L78" i="27" s="1"/>
  <c r="J32" i="27"/>
  <c r="L32" i="27" s="1"/>
  <c r="J25" i="27"/>
  <c r="L25" i="27" s="1"/>
  <c r="K61" i="27"/>
  <c r="M61" i="27" s="1"/>
  <c r="K82" i="27"/>
  <c r="M82" i="27" s="1"/>
  <c r="J89" i="27"/>
  <c r="L89" i="27" s="1"/>
  <c r="K95" i="27"/>
  <c r="M95" i="27" s="1"/>
  <c r="J8" i="27"/>
  <c r="L8" i="27" s="1"/>
  <c r="K93" i="27"/>
  <c r="M93" i="27" s="1"/>
  <c r="K65" i="27"/>
  <c r="M65" i="27" s="1"/>
  <c r="K49" i="27"/>
  <c r="M49" i="27" s="1"/>
  <c r="K73" i="27"/>
  <c r="M73" i="27" s="1"/>
  <c r="J16" i="27"/>
  <c r="L16" i="27" s="1"/>
  <c r="K75" i="27"/>
  <c r="M75" i="27" s="1"/>
  <c r="K35" i="27"/>
  <c r="M35" i="27" s="1"/>
  <c r="K39" i="27"/>
  <c r="M39" i="27" s="1"/>
  <c r="J33" i="27"/>
  <c r="L33" i="27" s="1"/>
  <c r="J11" i="27"/>
  <c r="L11" i="27" s="1"/>
  <c r="K68" i="27"/>
  <c r="M68" i="27" s="1"/>
  <c r="K22" i="27"/>
  <c r="M22" i="27" s="1"/>
  <c r="K71" i="27"/>
  <c r="M71" i="27" s="1"/>
  <c r="J83" i="27"/>
  <c r="L83" i="27" s="1"/>
  <c r="J45" i="27"/>
  <c r="L45" i="27" s="1"/>
  <c r="K67" i="27"/>
  <c r="M67" i="27" s="1"/>
  <c r="K8" i="27"/>
  <c r="M8" i="27" s="1"/>
  <c r="J39" i="27"/>
  <c r="L39" i="27" s="1"/>
  <c r="J95" i="27"/>
  <c r="L95" i="27" s="1"/>
  <c r="K51" i="27"/>
  <c r="M51" i="27" s="1"/>
  <c r="J21" i="27"/>
  <c r="L21" i="27" s="1"/>
  <c r="J87" i="27"/>
  <c r="L87" i="27" s="1"/>
  <c r="K27" i="27"/>
  <c r="M27" i="27" s="1"/>
  <c r="J49" i="27"/>
  <c r="L49" i="27" s="1"/>
  <c r="K54" i="27"/>
  <c r="M54" i="27" s="1"/>
  <c r="K52" i="27"/>
  <c r="M52" i="27" s="1"/>
  <c r="J36" i="27"/>
  <c r="L36" i="27" s="1"/>
  <c r="J51" i="27"/>
  <c r="L51" i="27" s="1"/>
  <c r="K50" i="27"/>
  <c r="M50" i="27" s="1"/>
  <c r="K74" i="27"/>
  <c r="M74" i="27" s="1"/>
  <c r="J28" i="27"/>
  <c r="L28" i="27" s="1"/>
  <c r="J96" i="27"/>
  <c r="L96" i="27" s="1"/>
  <c r="K66" i="27"/>
  <c r="M66" i="27" s="1"/>
  <c r="K9" i="27"/>
  <c r="M9" i="27" s="1"/>
  <c r="K89" i="27"/>
  <c r="M89" i="27" s="1"/>
  <c r="J73" i="27"/>
  <c r="L73" i="27" s="1"/>
  <c r="J77" i="27"/>
  <c r="L77" i="27" s="1"/>
  <c r="J88" i="27"/>
  <c r="L88" i="27" s="1"/>
  <c r="K10" i="27"/>
  <c r="M10" i="27" s="1"/>
  <c r="J19" i="27"/>
  <c r="L19" i="27" s="1"/>
  <c r="J53" i="27"/>
  <c r="L53" i="27" s="1"/>
  <c r="K90" i="27"/>
  <c r="M90" i="27" s="1"/>
  <c r="J30" i="27"/>
  <c r="L30" i="27" s="1"/>
  <c r="K59" i="27"/>
  <c r="M59" i="27" s="1"/>
  <c r="K4" i="27"/>
  <c r="M4" i="27" s="1"/>
  <c r="K11" i="27"/>
  <c r="M11" i="27" s="1"/>
  <c r="J62" i="27"/>
  <c r="L62" i="27" s="1"/>
  <c r="J22" i="27"/>
  <c r="L22" i="27" s="1"/>
  <c r="J2" i="27"/>
  <c r="L2" i="27" s="1"/>
  <c r="J61" i="27"/>
  <c r="L61" i="27" s="1"/>
  <c r="J26" i="27"/>
  <c r="L26" i="27" s="1"/>
  <c r="J84" i="27"/>
  <c r="L84" i="27" s="1"/>
  <c r="J31" i="27"/>
  <c r="L31" i="27" s="1"/>
  <c r="K21" i="27"/>
  <c r="M21" i="27" s="1"/>
  <c r="J5" i="27"/>
  <c r="L5" i="27" s="1"/>
  <c r="K53" i="27"/>
  <c r="M53" i="27" s="1"/>
  <c r="J46" i="27"/>
  <c r="L46" i="27" s="1"/>
  <c r="J63" i="27"/>
  <c r="L63" i="27" s="1"/>
  <c r="K86" i="27"/>
  <c r="M86" i="27" s="1"/>
  <c r="J55" i="27"/>
  <c r="L55" i="27" s="1"/>
  <c r="K29" i="27"/>
  <c r="M29" i="27" s="1"/>
  <c r="J69" i="27"/>
  <c r="L69" i="27" s="1"/>
  <c r="J14" i="27"/>
  <c r="L14" i="27" s="1"/>
  <c r="J12" i="27"/>
  <c r="L12" i="27" s="1"/>
  <c r="J80" i="27"/>
  <c r="L80" i="27" s="1"/>
  <c r="J18" i="27"/>
  <c r="L18" i="27" s="1"/>
  <c r="J75" i="27"/>
  <c r="L75" i="27" s="1"/>
  <c r="J92" i="27"/>
  <c r="L92" i="27" s="1"/>
  <c r="J23" i="27"/>
  <c r="L23" i="27" s="1"/>
  <c r="K13" i="27"/>
  <c r="M13" i="27" s="1"/>
  <c r="J79" i="27"/>
  <c r="L79" i="27" s="1"/>
  <c r="J37" i="27"/>
  <c r="L37" i="27" s="1"/>
  <c r="J42" i="27"/>
  <c r="L42" i="27" s="1"/>
  <c r="K76" i="27"/>
  <c r="M76" i="27" s="1"/>
  <c r="K94" i="27"/>
  <c r="M94" i="27" s="1"/>
  <c r="J72" i="27"/>
  <c r="L72" i="27" s="1"/>
  <c r="K31" i="26"/>
  <c r="M31" i="26" s="1"/>
  <c r="K19" i="26"/>
  <c r="M19" i="26" s="1"/>
  <c r="J82" i="26"/>
  <c r="L82" i="26" s="1"/>
  <c r="J95" i="26"/>
  <c r="L95" i="26" s="1"/>
  <c r="J81" i="26"/>
  <c r="L81" i="26" s="1"/>
  <c r="J43" i="26"/>
  <c r="L43" i="26" s="1"/>
  <c r="K81" i="26"/>
  <c r="M81" i="26" s="1"/>
  <c r="K49" i="26"/>
  <c r="M49" i="26" s="1"/>
  <c r="J26" i="26"/>
  <c r="L26" i="26" s="1"/>
  <c r="K15" i="26"/>
  <c r="M15" i="26" s="1"/>
  <c r="J86" i="26"/>
  <c r="L86" i="26" s="1"/>
  <c r="J8" i="26"/>
  <c r="L8" i="26" s="1"/>
  <c r="K67" i="26"/>
  <c r="M67" i="26" s="1"/>
  <c r="J80" i="26"/>
  <c r="L80" i="26" s="1"/>
  <c r="K12" i="26"/>
  <c r="M12" i="26" s="1"/>
  <c r="K8" i="26"/>
  <c r="M8" i="26" s="1"/>
  <c r="K34" i="26"/>
  <c r="M34" i="26" s="1"/>
  <c r="J37" i="26"/>
  <c r="L37" i="26" s="1"/>
  <c r="J20" i="26"/>
  <c r="L20" i="26" s="1"/>
  <c r="J14" i="26"/>
  <c r="L14" i="26" s="1"/>
  <c r="K78" i="26"/>
  <c r="K95" i="26"/>
  <c r="M95" i="26" s="1"/>
  <c r="K24" i="26"/>
  <c r="M24" i="26" s="1"/>
  <c r="K87" i="26"/>
  <c r="M87" i="26" s="1"/>
  <c r="K32" i="26"/>
  <c r="M32" i="26" s="1"/>
  <c r="K91" i="26"/>
  <c r="M91" i="26" s="1"/>
  <c r="K46" i="26"/>
  <c r="M46" i="26" s="1"/>
  <c r="K18" i="26"/>
  <c r="M18" i="26" s="1"/>
  <c r="J58" i="26"/>
  <c r="L58" i="26" s="1"/>
  <c r="K58" i="26"/>
  <c r="M58" i="26" s="1"/>
  <c r="J70" i="26"/>
  <c r="L70" i="26" s="1"/>
  <c r="J73" i="26"/>
  <c r="L73" i="26" s="1"/>
  <c r="K66" i="26"/>
  <c r="M66" i="26" s="1"/>
  <c r="J27" i="26"/>
  <c r="L27" i="26" s="1"/>
  <c r="K7" i="26"/>
  <c r="M7" i="26" s="1"/>
  <c r="K59" i="26"/>
  <c r="M59" i="26" s="1"/>
  <c r="J87" i="26"/>
  <c r="L87" i="26" s="1"/>
  <c r="J24" i="26"/>
  <c r="L24" i="26" s="1"/>
  <c r="J19" i="26"/>
  <c r="L19" i="26" s="1"/>
  <c r="J30" i="26"/>
  <c r="L30" i="26" s="1"/>
  <c r="J75" i="26"/>
  <c r="L75" i="26" s="1"/>
  <c r="J89" i="26"/>
  <c r="L89" i="26" s="1"/>
  <c r="J56" i="26"/>
  <c r="L56" i="26" s="1"/>
  <c r="K61" i="26"/>
  <c r="M61" i="26" s="1"/>
  <c r="J88" i="26"/>
  <c r="L88" i="26" s="1"/>
  <c r="J41" i="26"/>
  <c r="L41" i="26" s="1"/>
  <c r="J74" i="26"/>
  <c r="L74" i="26" s="1"/>
  <c r="K27" i="26"/>
  <c r="M27" i="26" s="1"/>
  <c r="J49" i="26"/>
  <c r="L49" i="26" s="1"/>
  <c r="J16" i="26"/>
  <c r="L16" i="26" s="1"/>
  <c r="J60" i="26"/>
  <c r="L60" i="26" s="1"/>
  <c r="J13" i="26"/>
  <c r="L13" i="26" s="1"/>
  <c r="J29" i="26"/>
  <c r="L29" i="26" s="1"/>
  <c r="K20" i="26"/>
  <c r="M20" i="26" s="1"/>
  <c r="J22" i="26"/>
  <c r="L22" i="26" s="1"/>
  <c r="J90" i="26"/>
  <c r="L90" i="26" s="1"/>
  <c r="K74" i="26"/>
  <c r="M74" i="26" s="1"/>
  <c r="J17" i="26"/>
  <c r="L17" i="26" s="1"/>
  <c r="K64" i="26"/>
  <c r="M64" i="26" s="1"/>
  <c r="J63" i="26"/>
  <c r="L63" i="26" s="1"/>
  <c r="J12" i="26"/>
  <c r="L12" i="26" s="1"/>
  <c r="K62" i="26"/>
  <c r="M62" i="26" s="1"/>
  <c r="K88" i="26"/>
  <c r="M88" i="26" s="1"/>
  <c r="J53" i="26"/>
  <c r="L53" i="26" s="1"/>
  <c r="J59" i="26"/>
  <c r="L59" i="26" s="1"/>
  <c r="J66" i="26"/>
  <c r="L66" i="26" s="1"/>
  <c r="J32" i="26"/>
  <c r="L32" i="26" s="1"/>
  <c r="K23" i="26"/>
  <c r="M23" i="26" s="1"/>
  <c r="J79" i="26"/>
  <c r="L79" i="26" s="1"/>
  <c r="J33" i="26"/>
  <c r="L33" i="26" s="1"/>
  <c r="K9" i="26"/>
  <c r="M9" i="26" s="1"/>
  <c r="J45" i="26"/>
  <c r="L45" i="26" s="1"/>
  <c r="J50" i="26"/>
  <c r="L50" i="26" s="1"/>
  <c r="J76" i="26"/>
  <c r="L76" i="26" s="1"/>
  <c r="K84" i="26"/>
  <c r="M84" i="26" s="1"/>
  <c r="J91" i="26"/>
  <c r="L91" i="26" s="1"/>
  <c r="K42" i="26"/>
  <c r="M42" i="26" s="1"/>
  <c r="K41" i="26"/>
  <c r="M41" i="26" s="1"/>
  <c r="J36" i="26"/>
  <c r="L36" i="26" s="1"/>
  <c r="J55" i="26"/>
  <c r="L55" i="26" s="1"/>
  <c r="J7" i="26"/>
  <c r="L7" i="26" s="1"/>
  <c r="J28" i="26"/>
  <c r="L28" i="26" s="1"/>
  <c r="K85" i="26"/>
  <c r="M85" i="26" s="1"/>
  <c r="J15" i="26"/>
  <c r="L15" i="26" s="1"/>
  <c r="K96" i="26"/>
  <c r="M96" i="26" s="1"/>
  <c r="K22" i="26"/>
  <c r="M22" i="26" s="1"/>
  <c r="K79" i="26"/>
  <c r="M79" i="26" s="1"/>
  <c r="K48" i="26"/>
  <c r="M48" i="26" s="1"/>
  <c r="K40" i="26"/>
  <c r="M40" i="26" s="1"/>
  <c r="K28" i="26"/>
  <c r="M28" i="26" s="1"/>
  <c r="J67" i="26"/>
  <c r="L67" i="26" s="1"/>
  <c r="K73" i="26"/>
  <c r="M73" i="26" s="1"/>
  <c r="K6" i="26"/>
  <c r="M6" i="26" s="1"/>
  <c r="K36" i="26"/>
  <c r="M36" i="26" s="1"/>
  <c r="J10" i="26"/>
  <c r="L10" i="26" s="1"/>
  <c r="J44" i="26"/>
  <c r="L44" i="26" s="1"/>
  <c r="K82" i="26"/>
  <c r="M82" i="26" s="1"/>
  <c r="K80" i="26"/>
  <c r="M80" i="26" s="1"/>
  <c r="J69" i="26"/>
  <c r="L69" i="26" s="1"/>
  <c r="J85" i="26"/>
  <c r="L85" i="26" s="1"/>
  <c r="K29" i="26"/>
  <c r="M29" i="26" s="1"/>
  <c r="K13" i="26"/>
  <c r="M13" i="26" s="1"/>
  <c r="K52" i="26"/>
  <c r="M52" i="26" s="1"/>
  <c r="K77" i="26"/>
  <c r="J23" i="26"/>
  <c r="L23" i="26" s="1"/>
  <c r="J18" i="26"/>
  <c r="L18" i="26" s="1"/>
  <c r="J52" i="26"/>
  <c r="L52" i="26" s="1"/>
  <c r="K2" i="26"/>
  <c r="M2" i="26" s="1"/>
  <c r="K5" i="26"/>
  <c r="M5" i="26" s="1"/>
  <c r="K83" i="26"/>
  <c r="M83" i="26" s="1"/>
  <c r="J68" i="26"/>
  <c r="L68" i="26" s="1"/>
  <c r="K94" i="26"/>
  <c r="M94" i="26" s="1"/>
  <c r="K37" i="26"/>
  <c r="M37" i="26" s="1"/>
  <c r="K57" i="26"/>
  <c r="M57" i="26" s="1"/>
  <c r="J61" i="26"/>
  <c r="L61" i="26" s="1"/>
  <c r="K44" i="26"/>
  <c r="M44" i="26" s="1"/>
  <c r="J40" i="26"/>
  <c r="L40" i="26" s="1"/>
  <c r="K4" i="26"/>
  <c r="M4" i="26" s="1"/>
  <c r="J25" i="26"/>
  <c r="L25" i="26" s="1"/>
  <c r="K11" i="26"/>
  <c r="M11" i="26" s="1"/>
  <c r="J47" i="26"/>
  <c r="L47" i="26" s="1"/>
  <c r="K70" i="26"/>
  <c r="M70" i="26" s="1"/>
  <c r="K92" i="26"/>
  <c r="M92" i="26" s="1"/>
  <c r="K56" i="26"/>
  <c r="M56" i="26" s="1"/>
  <c r="J65" i="26"/>
  <c r="L65" i="26" s="1"/>
  <c r="K35" i="26"/>
  <c r="M35" i="26" s="1"/>
  <c r="J77" i="26"/>
  <c r="L77" i="26" s="1"/>
  <c r="J3" i="26"/>
  <c r="L3" i="26" s="1"/>
  <c r="K45" i="26"/>
  <c r="M45" i="26" s="1"/>
  <c r="J72" i="26"/>
  <c r="L72" i="26" s="1"/>
  <c r="K55" i="26"/>
  <c r="M55" i="26" s="1"/>
  <c r="K75" i="26"/>
  <c r="M75" i="26" s="1"/>
  <c r="K90" i="26"/>
  <c r="M90" i="26" s="1"/>
  <c r="K51" i="26"/>
  <c r="M51" i="26" s="1"/>
  <c r="K86" i="26"/>
  <c r="M86" i="26" s="1"/>
  <c r="J42" i="26"/>
  <c r="L42" i="26" s="1"/>
  <c r="K30" i="26"/>
  <c r="M30" i="26" s="1"/>
  <c r="K14" i="26"/>
  <c r="M14" i="26" s="1"/>
  <c r="J48" i="26"/>
  <c r="L48" i="26" s="1"/>
  <c r="K53" i="26"/>
  <c r="M53" i="26" s="1"/>
  <c r="K65" i="26"/>
  <c r="M65" i="26" s="1"/>
  <c r="K54" i="26"/>
  <c r="M54" i="26" s="1"/>
  <c r="J71" i="26"/>
  <c r="L71" i="26" s="1"/>
  <c r="J39" i="26"/>
  <c r="L39" i="26" s="1"/>
  <c r="K69" i="26"/>
  <c r="M69" i="26" s="1"/>
  <c r="K89" i="26"/>
  <c r="M89" i="26" s="1"/>
  <c r="K63" i="26"/>
  <c r="M63" i="26" s="1"/>
  <c r="J6" i="26"/>
  <c r="L6" i="26" s="1"/>
  <c r="J35" i="26"/>
  <c r="L35" i="26" s="1"/>
  <c r="J78" i="26"/>
  <c r="L78" i="26" s="1"/>
  <c r="K26" i="26"/>
  <c r="M26" i="26" s="1"/>
  <c r="J9" i="26"/>
  <c r="L9" i="26" s="1"/>
  <c r="K25" i="26"/>
  <c r="M25" i="26" s="1"/>
  <c r="K93" i="26"/>
  <c r="M93" i="26" s="1"/>
  <c r="K21" i="26"/>
  <c r="M21" i="26" s="1"/>
  <c r="K43" i="26"/>
  <c r="M43" i="26" s="1"/>
  <c r="J51" i="26"/>
  <c r="L51" i="26" s="1"/>
  <c r="K68" i="26"/>
  <c r="M68" i="26" s="1"/>
  <c r="K76" i="26"/>
  <c r="M76" i="26" s="1"/>
  <c r="K60" i="26"/>
  <c r="M60" i="26" s="1"/>
  <c r="K33" i="26"/>
  <c r="M33" i="26" s="1"/>
  <c r="K17" i="26"/>
  <c r="M17" i="26" s="1"/>
  <c r="J11" i="26"/>
  <c r="L11" i="26" s="1"/>
  <c r="K47" i="26"/>
  <c r="M47" i="26" s="1"/>
  <c r="K38" i="26"/>
  <c r="M38" i="26" s="1"/>
  <c r="K39" i="26"/>
  <c r="M39" i="26" s="1"/>
  <c r="K71" i="26"/>
  <c r="M71" i="26" s="1"/>
  <c r="K90" i="25"/>
  <c r="M90" i="25" s="1"/>
  <c r="J6" i="25"/>
  <c r="L6" i="25" s="1"/>
  <c r="J62" i="25"/>
  <c r="L62" i="25" s="1"/>
  <c r="K86" i="25"/>
  <c r="M86" i="25" s="1"/>
  <c r="K61" i="25"/>
  <c r="M61" i="25" s="1"/>
  <c r="K94" i="25"/>
  <c r="M94" i="25" s="1"/>
  <c r="J82" i="25"/>
  <c r="L82" i="25" s="1"/>
  <c r="K62" i="25"/>
  <c r="M62" i="25" s="1"/>
  <c r="J63" i="25"/>
  <c r="L63" i="25" s="1"/>
  <c r="K72" i="25"/>
  <c r="M72" i="25" s="1"/>
  <c r="K25" i="25"/>
  <c r="M25" i="25" s="1"/>
  <c r="K20" i="25"/>
  <c r="M20" i="25" s="1"/>
  <c r="J85" i="25"/>
  <c r="L85" i="25" s="1"/>
  <c r="J69" i="25"/>
  <c r="L69" i="25" s="1"/>
  <c r="K78" i="25"/>
  <c r="J66" i="25"/>
  <c r="L66" i="25" s="1"/>
  <c r="K3" i="25"/>
  <c r="M3" i="25" s="1"/>
  <c r="K69" i="25"/>
  <c r="M69" i="25" s="1"/>
  <c r="J87" i="25"/>
  <c r="L87" i="25" s="1"/>
  <c r="K74" i="25"/>
  <c r="M74" i="25" s="1"/>
  <c r="K10" i="25"/>
  <c r="M10" i="25" s="1"/>
  <c r="J77" i="25"/>
  <c r="L77" i="25" s="1"/>
  <c r="J12" i="25"/>
  <c r="L12" i="25" s="1"/>
  <c r="K81" i="25"/>
  <c r="M81" i="25" s="1"/>
  <c r="J33" i="25"/>
  <c r="L33" i="25" s="1"/>
  <c r="K66" i="25"/>
  <c r="M66" i="25" s="1"/>
  <c r="J67" i="25"/>
  <c r="L67" i="25" s="1"/>
  <c r="J3" i="25"/>
  <c r="L3" i="25" s="1"/>
  <c r="K77" i="25"/>
  <c r="K28" i="25"/>
  <c r="M28" i="25" s="1"/>
  <c r="J58" i="25"/>
  <c r="L58" i="25" s="1"/>
  <c r="J73" i="25"/>
  <c r="L73" i="25" s="1"/>
  <c r="K7" i="25"/>
  <c r="M7" i="25" s="1"/>
  <c r="J13" i="25"/>
  <c r="L13" i="25" s="1"/>
  <c r="J78" i="25"/>
  <c r="L78" i="25" s="1"/>
  <c r="J95" i="25"/>
  <c r="L95" i="25" s="1"/>
  <c r="K85" i="25"/>
  <c r="M85" i="25" s="1"/>
  <c r="J88" i="25"/>
  <c r="L88" i="25" s="1"/>
  <c r="J59" i="25"/>
  <c r="L59" i="25" s="1"/>
  <c r="J36" i="25"/>
  <c r="L36" i="25" s="1"/>
  <c r="K60" i="25"/>
  <c r="M60" i="25" s="1"/>
  <c r="J21" i="25"/>
  <c r="L21" i="25" s="1"/>
  <c r="J9" i="25"/>
  <c r="L9" i="25" s="1"/>
  <c r="K80" i="25"/>
  <c r="M80" i="25" s="1"/>
  <c r="J7" i="25"/>
  <c r="L7" i="25" s="1"/>
  <c r="J17" i="25"/>
  <c r="L17" i="25" s="1"/>
  <c r="J34" i="25"/>
  <c r="L34" i="25" s="1"/>
  <c r="K73" i="25"/>
  <c r="M73" i="25" s="1"/>
  <c r="J26" i="25"/>
  <c r="L26" i="25" s="1"/>
  <c r="J8" i="25"/>
  <c r="L8" i="25" s="1"/>
  <c r="J91" i="25"/>
  <c r="L91" i="25" s="1"/>
  <c r="J89" i="25"/>
  <c r="L89" i="25" s="1"/>
  <c r="K13" i="25"/>
  <c r="M13" i="25" s="1"/>
  <c r="J52" i="25"/>
  <c r="L52" i="25" s="1"/>
  <c r="J41" i="25"/>
  <c r="L41" i="25" s="1"/>
  <c r="J2" i="25"/>
  <c r="L2" i="25" s="1"/>
  <c r="J70" i="25"/>
  <c r="L70" i="25" s="1"/>
  <c r="K19" i="25"/>
  <c r="M19" i="25" s="1"/>
  <c r="J25" i="25"/>
  <c r="L25" i="25" s="1"/>
  <c r="K79" i="25"/>
  <c r="M79" i="25" s="1"/>
  <c r="J81" i="25"/>
  <c r="L81" i="25" s="1"/>
  <c r="J35" i="25"/>
  <c r="L35" i="25" s="1"/>
  <c r="K5" i="25"/>
  <c r="M5" i="25" s="1"/>
  <c r="J45" i="25"/>
  <c r="L45" i="25" s="1"/>
  <c r="J65" i="25"/>
  <c r="L65" i="25" s="1"/>
  <c r="J55" i="25"/>
  <c r="L55" i="25" s="1"/>
  <c r="J74" i="25"/>
  <c r="L74" i="25" s="1"/>
  <c r="J29" i="25"/>
  <c r="L29" i="25" s="1"/>
  <c r="K31" i="25"/>
  <c r="M31" i="25" s="1"/>
  <c r="K27" i="25"/>
  <c r="M27" i="25" s="1"/>
  <c r="K87" i="25"/>
  <c r="M87" i="25" s="1"/>
  <c r="K65" i="25"/>
  <c r="M65" i="25" s="1"/>
  <c r="K70" i="25"/>
  <c r="M70" i="25" s="1"/>
  <c r="J75" i="25"/>
  <c r="L75" i="25" s="1"/>
  <c r="J93" i="25"/>
  <c r="L93" i="25" s="1"/>
  <c r="J83" i="25"/>
  <c r="L83" i="25" s="1"/>
  <c r="J76" i="25"/>
  <c r="L76" i="25" s="1"/>
  <c r="J57" i="25"/>
  <c r="L57" i="25" s="1"/>
  <c r="K17" i="25"/>
  <c r="M17" i="25" s="1"/>
  <c r="J18" i="25"/>
  <c r="L18" i="25" s="1"/>
  <c r="J71" i="25"/>
  <c r="L71" i="25" s="1"/>
  <c r="K56" i="25"/>
  <c r="M56" i="25" s="1"/>
  <c r="J64" i="25"/>
  <c r="L64" i="25" s="1"/>
  <c r="K95" i="25"/>
  <c r="M95" i="25" s="1"/>
  <c r="J19" i="25"/>
  <c r="L19" i="25" s="1"/>
  <c r="J42" i="25"/>
  <c r="L42" i="25" s="1"/>
  <c r="K58" i="25"/>
  <c r="M58" i="25" s="1"/>
  <c r="J44" i="25"/>
  <c r="L44" i="25" s="1"/>
  <c r="J51" i="25"/>
  <c r="L51" i="25" s="1"/>
  <c r="J11" i="25"/>
  <c r="L11" i="25" s="1"/>
  <c r="K9" i="25"/>
  <c r="M9" i="25" s="1"/>
  <c r="J15" i="25"/>
  <c r="L15" i="25" s="1"/>
  <c r="J10" i="25"/>
  <c r="L10" i="25" s="1"/>
  <c r="J92" i="25"/>
  <c r="L92" i="25" s="1"/>
  <c r="J23" i="25"/>
  <c r="L23" i="25" s="1"/>
  <c r="J68" i="25"/>
  <c r="L68" i="25" s="1"/>
  <c r="K89" i="25"/>
  <c r="M89" i="25" s="1"/>
  <c r="J38" i="25"/>
  <c r="L38" i="25" s="1"/>
  <c r="K30" i="25"/>
  <c r="M30" i="25" s="1"/>
  <c r="K34" i="25"/>
  <c r="M34" i="25" s="1"/>
  <c r="J43" i="25"/>
  <c r="L43" i="25" s="1"/>
  <c r="K16" i="25"/>
  <c r="M16" i="25" s="1"/>
  <c r="K8" i="25"/>
  <c r="M8" i="25" s="1"/>
  <c r="J39" i="25"/>
  <c r="L39" i="25" s="1"/>
  <c r="K59" i="25"/>
  <c r="M59" i="25" s="1"/>
  <c r="K75" i="25"/>
  <c r="M75" i="25" s="1"/>
  <c r="J79" i="25"/>
  <c r="L79" i="25" s="1"/>
  <c r="J84" i="25"/>
  <c r="L84" i="25" s="1"/>
  <c r="K71" i="25"/>
  <c r="M71" i="25" s="1"/>
  <c r="J54" i="25"/>
  <c r="L54" i="25" s="1"/>
  <c r="J4" i="25"/>
  <c r="L4" i="25" s="1"/>
  <c r="K26" i="25"/>
  <c r="M26" i="25" s="1"/>
  <c r="J47" i="25"/>
  <c r="L47" i="25" s="1"/>
  <c r="J53" i="25"/>
  <c r="L53" i="25" s="1"/>
  <c r="J37" i="25"/>
  <c r="L37" i="25" s="1"/>
  <c r="J46" i="25"/>
  <c r="L46" i="25" s="1"/>
  <c r="K14" i="25"/>
  <c r="M14" i="25" s="1"/>
  <c r="J28" i="25"/>
  <c r="L28" i="25" s="1"/>
  <c r="K32" i="25"/>
  <c r="M32" i="25" s="1"/>
  <c r="J49" i="25"/>
  <c r="L49" i="25" s="1"/>
  <c r="J48" i="25"/>
  <c r="L48" i="25" s="1"/>
  <c r="J31" i="25"/>
  <c r="L31" i="25" s="1"/>
  <c r="J5" i="25"/>
  <c r="L5" i="25" s="1"/>
  <c r="K6" i="25"/>
  <c r="M6" i="25" s="1"/>
  <c r="K63" i="25"/>
  <c r="M63" i="25" s="1"/>
  <c r="K91" i="25"/>
  <c r="M91" i="25" s="1"/>
  <c r="J50" i="25"/>
  <c r="L50" i="25" s="1"/>
  <c r="K22" i="25"/>
  <c r="M22" i="25" s="1"/>
  <c r="K18" i="25"/>
  <c r="M18" i="25" s="1"/>
  <c r="K24" i="25"/>
  <c r="M24" i="25" s="1"/>
  <c r="K67" i="25"/>
  <c r="M67" i="25" s="1"/>
  <c r="J20" i="25"/>
  <c r="L20" i="25" s="1"/>
  <c r="J27" i="25"/>
  <c r="L27" i="25" s="1"/>
  <c r="J40" i="25"/>
  <c r="L40" i="25" s="1"/>
  <c r="K12" i="25"/>
  <c r="M12" i="25" s="1"/>
  <c r="K29" i="25"/>
  <c r="M29" i="25" s="1"/>
  <c r="J60" i="25"/>
  <c r="L60" i="25" s="1"/>
  <c r="J90" i="24"/>
  <c r="L90" i="24" s="1"/>
  <c r="J28" i="24"/>
  <c r="L28" i="24" s="1"/>
  <c r="K95" i="24"/>
  <c r="M95" i="24" s="1"/>
  <c r="K17" i="24"/>
  <c r="M17" i="24" s="1"/>
  <c r="J94" i="24"/>
  <c r="L94" i="24" s="1"/>
  <c r="J42" i="24"/>
  <c r="L42" i="24" s="1"/>
  <c r="K19" i="24"/>
  <c r="M19" i="24" s="1"/>
  <c r="J86" i="24"/>
  <c r="L86" i="24" s="1"/>
  <c r="K72" i="24"/>
  <c r="M72" i="24" s="1"/>
  <c r="J23" i="24"/>
  <c r="L23" i="24" s="1"/>
  <c r="J82" i="24"/>
  <c r="L82" i="24" s="1"/>
  <c r="K36" i="24"/>
  <c r="M36" i="24" s="1"/>
  <c r="J50" i="24"/>
  <c r="L50" i="24" s="1"/>
  <c r="J73" i="24"/>
  <c r="L73" i="24" s="1"/>
  <c r="K87" i="24"/>
  <c r="M87" i="24" s="1"/>
  <c r="J76" i="24"/>
  <c r="L76" i="24" s="1"/>
  <c r="J32" i="24"/>
  <c r="L32" i="24" s="1"/>
  <c r="K49" i="24"/>
  <c r="M49" i="24" s="1"/>
  <c r="K83" i="24"/>
  <c r="M83" i="24" s="1"/>
  <c r="K65" i="24"/>
  <c r="M65" i="24" s="1"/>
  <c r="K91" i="24"/>
  <c r="M91" i="24" s="1"/>
  <c r="J65" i="24"/>
  <c r="L65" i="24" s="1"/>
  <c r="J95" i="24"/>
  <c r="L95" i="24" s="1"/>
  <c r="K88" i="24"/>
  <c r="M88" i="24" s="1"/>
  <c r="J2" i="24"/>
  <c r="L2" i="24" s="1"/>
  <c r="J25" i="24"/>
  <c r="L25" i="24" s="1"/>
  <c r="J92" i="24"/>
  <c r="L92" i="24" s="1"/>
  <c r="J96" i="24"/>
  <c r="L96" i="24" s="1"/>
  <c r="K26" i="24"/>
  <c r="M26" i="24" s="1"/>
  <c r="J80" i="24"/>
  <c r="L80" i="24" s="1"/>
  <c r="K60" i="24"/>
  <c r="M60" i="24" s="1"/>
  <c r="J68" i="24"/>
  <c r="L68" i="24" s="1"/>
  <c r="J57" i="24"/>
  <c r="L57" i="24" s="1"/>
  <c r="K84" i="24"/>
  <c r="M84" i="24" s="1"/>
  <c r="J72" i="24"/>
  <c r="L72" i="24" s="1"/>
  <c r="K20" i="24"/>
  <c r="M20" i="24" s="1"/>
  <c r="K38" i="24"/>
  <c r="M38" i="24" s="1"/>
  <c r="J53" i="24"/>
  <c r="L53" i="24" s="1"/>
  <c r="J37" i="24"/>
  <c r="L37" i="24" s="1"/>
  <c r="J87" i="24"/>
  <c r="L87" i="24" s="1"/>
  <c r="J6" i="24"/>
  <c r="L6" i="24" s="1"/>
  <c r="K46" i="24"/>
  <c r="M46" i="24" s="1"/>
  <c r="K43" i="24"/>
  <c r="M43" i="24" s="1"/>
  <c r="J47" i="24"/>
  <c r="L47" i="24" s="1"/>
  <c r="K62" i="24"/>
  <c r="M62" i="24" s="1"/>
  <c r="J58" i="24"/>
  <c r="L58" i="24" s="1"/>
  <c r="J66" i="24"/>
  <c r="L66" i="24" s="1"/>
  <c r="J69" i="24"/>
  <c r="L69" i="24" s="1"/>
  <c r="K57" i="24"/>
  <c r="M57" i="24" s="1"/>
  <c r="K31" i="24"/>
  <c r="M31" i="24" s="1"/>
  <c r="J22" i="24"/>
  <c r="L22" i="24" s="1"/>
  <c r="K86" i="24"/>
  <c r="M86" i="24" s="1"/>
  <c r="J79" i="24"/>
  <c r="L79" i="24" s="1"/>
  <c r="K54" i="24"/>
  <c r="M54" i="24" s="1"/>
  <c r="J51" i="24"/>
  <c r="L51" i="24" s="1"/>
  <c r="K30" i="24"/>
  <c r="M30" i="24" s="1"/>
  <c r="K63" i="24"/>
  <c r="M63" i="24" s="1"/>
  <c r="J89" i="24"/>
  <c r="L89" i="24" s="1"/>
  <c r="K80" i="24"/>
  <c r="M80" i="24" s="1"/>
  <c r="J11" i="24"/>
  <c r="L11" i="24" s="1"/>
  <c r="K90" i="24"/>
  <c r="M90" i="24" s="1"/>
  <c r="K71" i="24"/>
  <c r="M71" i="24" s="1"/>
  <c r="J9" i="24"/>
  <c r="L9" i="24" s="1"/>
  <c r="K58" i="24"/>
  <c r="M58" i="24" s="1"/>
  <c r="K70" i="24"/>
  <c r="M70" i="24" s="1"/>
  <c r="J29" i="24"/>
  <c r="L29" i="24" s="1"/>
  <c r="J74" i="24"/>
  <c r="L74" i="24" s="1"/>
  <c r="K28" i="24"/>
  <c r="M28" i="24" s="1"/>
  <c r="J64" i="24"/>
  <c r="L64" i="24" s="1"/>
  <c r="K59" i="24"/>
  <c r="M59" i="24" s="1"/>
  <c r="J60" i="24"/>
  <c r="L60" i="24" s="1"/>
  <c r="J77" i="24"/>
  <c r="L77" i="24" s="1"/>
  <c r="J40" i="24"/>
  <c r="L40" i="24" s="1"/>
  <c r="J8" i="24"/>
  <c r="L8" i="24" s="1"/>
  <c r="J49" i="24"/>
  <c r="L49" i="24" s="1"/>
  <c r="J4" i="24"/>
  <c r="L4" i="24" s="1"/>
  <c r="K96" i="24"/>
  <c r="M96" i="24" s="1"/>
  <c r="K18" i="24"/>
  <c r="M18" i="24" s="1"/>
  <c r="K25" i="24"/>
  <c r="M25" i="24" s="1"/>
  <c r="J75" i="24"/>
  <c r="L75" i="24" s="1"/>
  <c r="K13" i="24"/>
  <c r="M13" i="24" s="1"/>
  <c r="K37" i="24"/>
  <c r="M37" i="24" s="1"/>
  <c r="J83" i="24"/>
  <c r="L83" i="24" s="1"/>
  <c r="K27" i="24"/>
  <c r="M27" i="24" s="1"/>
  <c r="K89" i="24"/>
  <c r="M89" i="24" s="1"/>
  <c r="J41" i="24"/>
  <c r="L41" i="24" s="1"/>
  <c r="J67" i="24"/>
  <c r="L67" i="24" s="1"/>
  <c r="K29" i="24"/>
  <c r="M29" i="24" s="1"/>
  <c r="J84" i="24"/>
  <c r="L84" i="24" s="1"/>
  <c r="J91" i="24"/>
  <c r="L91" i="24" s="1"/>
  <c r="K42" i="24"/>
  <c r="M42" i="24" s="1"/>
  <c r="J13" i="24"/>
  <c r="L13" i="24" s="1"/>
  <c r="K4" i="24"/>
  <c r="M4" i="24" s="1"/>
  <c r="K34" i="24"/>
  <c r="M34" i="24" s="1"/>
  <c r="J70" i="24"/>
  <c r="L70" i="24" s="1"/>
  <c r="K45" i="24"/>
  <c r="M45" i="24" s="1"/>
  <c r="J62" i="24"/>
  <c r="L62" i="24" s="1"/>
  <c r="J31" i="24"/>
  <c r="L31" i="24" s="1"/>
  <c r="J85" i="24"/>
  <c r="L85" i="24" s="1"/>
  <c r="K78" i="24"/>
  <c r="K48" i="24"/>
  <c r="M48" i="24" s="1"/>
  <c r="K22" i="24"/>
  <c r="M22" i="24" s="1"/>
  <c r="K73" i="24"/>
  <c r="M73" i="24" s="1"/>
  <c r="K23" i="24"/>
  <c r="M23" i="24" s="1"/>
  <c r="J34" i="24"/>
  <c r="L34" i="24" s="1"/>
  <c r="K92" i="24"/>
  <c r="M92" i="24" s="1"/>
  <c r="K32" i="24"/>
  <c r="M32" i="24" s="1"/>
  <c r="J30" i="24"/>
  <c r="L30" i="24" s="1"/>
  <c r="K85" i="24"/>
  <c r="M85" i="24" s="1"/>
  <c r="J24" i="24"/>
  <c r="L24" i="24" s="1"/>
  <c r="K81" i="24"/>
  <c r="M81" i="24" s="1"/>
  <c r="K82" i="24"/>
  <c r="M82" i="24" s="1"/>
  <c r="J56" i="24"/>
  <c r="L56" i="24" s="1"/>
  <c r="J43" i="24"/>
  <c r="L43" i="24" s="1"/>
  <c r="K35" i="24"/>
  <c r="M35" i="24" s="1"/>
  <c r="J88" i="24"/>
  <c r="L88" i="24" s="1"/>
  <c r="K14" i="24"/>
  <c r="M14" i="24" s="1"/>
  <c r="K94" i="24"/>
  <c r="M94" i="24" s="1"/>
  <c r="K39" i="24"/>
  <c r="M39" i="24" s="1"/>
  <c r="K15" i="24"/>
  <c r="M15" i="24" s="1"/>
  <c r="K93" i="24"/>
  <c r="M93" i="24" s="1"/>
  <c r="J16" i="24"/>
  <c r="L16" i="24" s="1"/>
  <c r="K9" i="24"/>
  <c r="M9" i="24" s="1"/>
  <c r="J19" i="24"/>
  <c r="L19" i="24" s="1"/>
  <c r="K12" i="24"/>
  <c r="M12" i="24" s="1"/>
  <c r="J17" i="24"/>
  <c r="L17" i="24" s="1"/>
  <c r="J15" i="24"/>
  <c r="L15" i="24" s="1"/>
  <c r="J39" i="24"/>
  <c r="L39" i="24" s="1"/>
  <c r="J7" i="24"/>
  <c r="L7" i="24" s="1"/>
  <c r="J78" i="24"/>
  <c r="L78" i="24" s="1"/>
  <c r="J93" i="24"/>
  <c r="L93" i="24" s="1"/>
  <c r="J5" i="24"/>
  <c r="L5" i="24" s="1"/>
  <c r="J55" i="24"/>
  <c r="L55" i="24" s="1"/>
  <c r="J26" i="24"/>
  <c r="L26" i="24" s="1"/>
  <c r="K8" i="24"/>
  <c r="M8" i="24" s="1"/>
  <c r="J10" i="24"/>
  <c r="L10" i="24" s="1"/>
  <c r="K3" i="24"/>
  <c r="M3" i="24" s="1"/>
  <c r="J18" i="24"/>
  <c r="L18" i="24" s="1"/>
  <c r="J81" i="24"/>
  <c r="L81" i="24" s="1"/>
  <c r="J21" i="24"/>
  <c r="L21" i="24" s="1"/>
  <c r="I82" i="23"/>
  <c r="I85" i="23"/>
  <c r="I30" i="23"/>
  <c r="H6" i="23"/>
  <c r="I22" i="23"/>
  <c r="I90" i="23"/>
  <c r="I5" i="23"/>
  <c r="I25" i="23"/>
  <c r="I42" i="21"/>
  <c r="I50" i="21"/>
  <c r="I79" i="19"/>
  <c r="H59" i="19"/>
  <c r="I86" i="19"/>
  <c r="H55" i="19"/>
  <c r="I92" i="19"/>
  <c r="I41" i="19"/>
  <c r="I95" i="19"/>
  <c r="I87" i="19"/>
  <c r="H33" i="19"/>
  <c r="H6" i="22"/>
  <c r="I93" i="23"/>
  <c r="I29" i="23"/>
  <c r="I81" i="23"/>
  <c r="I96" i="22"/>
  <c r="I4" i="21"/>
  <c r="H12" i="21"/>
  <c r="H4" i="20"/>
  <c r="I60" i="20"/>
  <c r="I25" i="19"/>
  <c r="H74" i="1"/>
  <c r="H12" i="23"/>
  <c r="I89" i="23"/>
  <c r="I16" i="23"/>
  <c r="I9" i="23"/>
  <c r="I17" i="23"/>
  <c r="I13" i="23"/>
  <c r="H9" i="23"/>
  <c r="I21" i="23"/>
  <c r="H10" i="23"/>
  <c r="H19" i="23"/>
  <c r="H4" i="23"/>
  <c r="I20" i="23"/>
  <c r="H3" i="23"/>
  <c r="I2" i="23"/>
  <c r="H8" i="23"/>
  <c r="I26" i="23"/>
  <c r="I18" i="23"/>
  <c r="I14" i="23"/>
  <c r="H11" i="23"/>
  <c r="H30" i="23"/>
  <c r="H22" i="23"/>
  <c r="I86" i="23"/>
  <c r="I94" i="23"/>
  <c r="H26" i="23"/>
  <c r="I27" i="23"/>
  <c r="I23" i="23"/>
  <c r="H15" i="23"/>
  <c r="I36" i="23"/>
  <c r="I40" i="23"/>
  <c r="I44" i="23"/>
  <c r="I48" i="23"/>
  <c r="I52" i="23"/>
  <c r="H56" i="23"/>
  <c r="H60" i="23"/>
  <c r="H64" i="23"/>
  <c r="H68" i="23"/>
  <c r="H72" i="23"/>
  <c r="H76" i="23"/>
  <c r="I79" i="23"/>
  <c r="I83" i="23"/>
  <c r="I87" i="23"/>
  <c r="I91" i="23"/>
  <c r="I95" i="23"/>
  <c r="I57" i="23"/>
  <c r="I61" i="23"/>
  <c r="I65" i="23"/>
  <c r="I69" i="23"/>
  <c r="I73" i="23"/>
  <c r="I77" i="23"/>
  <c r="H32" i="23"/>
  <c r="H24" i="23"/>
  <c r="I33" i="23"/>
  <c r="I37" i="23"/>
  <c r="I41" i="23"/>
  <c r="I45" i="23"/>
  <c r="I49" i="23"/>
  <c r="I53" i="23"/>
  <c r="H84" i="23"/>
  <c r="H92" i="23"/>
  <c r="I12" i="23"/>
  <c r="I34" i="23"/>
  <c r="I38" i="23"/>
  <c r="I42" i="23"/>
  <c r="I46" i="23"/>
  <c r="I50" i="23"/>
  <c r="I54" i="23"/>
  <c r="H58" i="23"/>
  <c r="H62" i="23"/>
  <c r="H66" i="23"/>
  <c r="H70" i="23"/>
  <c r="H74" i="23"/>
  <c r="I78" i="23"/>
  <c r="H55" i="23"/>
  <c r="I59" i="23"/>
  <c r="H63" i="23"/>
  <c r="I67" i="23"/>
  <c r="H71" i="23"/>
  <c r="I75" i="23"/>
  <c r="H28" i="23"/>
  <c r="H7" i="23"/>
  <c r="I35" i="23"/>
  <c r="I39" i="23"/>
  <c r="I43" i="23"/>
  <c r="I47" i="23"/>
  <c r="I51" i="23"/>
  <c r="H80" i="23"/>
  <c r="H88" i="23"/>
  <c r="H96" i="23"/>
  <c r="H81" i="23"/>
  <c r="K81" i="23" s="1"/>
  <c r="M81" i="23" s="1"/>
  <c r="H89" i="23"/>
  <c r="H29" i="23"/>
  <c r="H57" i="23"/>
  <c r="H61" i="23"/>
  <c r="H65" i="23"/>
  <c r="H69" i="23"/>
  <c r="H73" i="23"/>
  <c r="H77" i="23"/>
  <c r="I80" i="23"/>
  <c r="I84" i="23"/>
  <c r="I88" i="23"/>
  <c r="I92" i="23"/>
  <c r="I96" i="23"/>
  <c r="I58" i="23"/>
  <c r="I62" i="23"/>
  <c r="I66" i="23"/>
  <c r="I70" i="23"/>
  <c r="I74" i="23"/>
  <c r="H34" i="23"/>
  <c r="H38" i="23"/>
  <c r="H42" i="23"/>
  <c r="H46" i="23"/>
  <c r="H50" i="23"/>
  <c r="H54" i="23"/>
  <c r="H86" i="23"/>
  <c r="H94" i="23"/>
  <c r="H27" i="23"/>
  <c r="I11" i="23"/>
  <c r="H85" i="23"/>
  <c r="H93" i="23"/>
  <c r="K93" i="23" s="1"/>
  <c r="M93" i="23" s="1"/>
  <c r="H25" i="23"/>
  <c r="I32" i="23"/>
  <c r="I28" i="23"/>
  <c r="I24" i="23"/>
  <c r="H78" i="23"/>
  <c r="I56" i="23"/>
  <c r="I60" i="23"/>
  <c r="I64" i="23"/>
  <c r="I68" i="23"/>
  <c r="I72" i="23"/>
  <c r="I76" i="23"/>
  <c r="H36" i="23"/>
  <c r="H40" i="23"/>
  <c r="H44" i="23"/>
  <c r="H48" i="23"/>
  <c r="H52" i="23"/>
  <c r="H82" i="23"/>
  <c r="H90" i="23"/>
  <c r="H23" i="23"/>
  <c r="I3" i="23"/>
  <c r="I6" i="23"/>
  <c r="H21" i="23"/>
  <c r="H17" i="23"/>
  <c r="H13" i="23"/>
  <c r="I15" i="23"/>
  <c r="I19" i="23"/>
  <c r="I31" i="23"/>
  <c r="K31" i="23" s="1"/>
  <c r="M31" i="23" s="1"/>
  <c r="H59" i="23"/>
  <c r="H67" i="23"/>
  <c r="H75" i="23"/>
  <c r="I7" i="23"/>
  <c r="H35" i="23"/>
  <c r="H39" i="23"/>
  <c r="H43" i="23"/>
  <c r="H47" i="23"/>
  <c r="H51" i="23"/>
  <c r="H79" i="23"/>
  <c r="H83" i="23"/>
  <c r="H87" i="23"/>
  <c r="H91" i="23"/>
  <c r="H95" i="23"/>
  <c r="I55" i="23"/>
  <c r="I63" i="23"/>
  <c r="I71" i="23"/>
  <c r="H20" i="23"/>
  <c r="H16" i="23"/>
  <c r="I8" i="23"/>
  <c r="H5" i="23"/>
  <c r="H33" i="23"/>
  <c r="H37" i="23"/>
  <c r="H41" i="23"/>
  <c r="H45" i="23"/>
  <c r="H49" i="23"/>
  <c r="H53" i="23"/>
  <c r="H18" i="23"/>
  <c r="H14" i="23"/>
  <c r="I10" i="23"/>
  <c r="I4" i="23"/>
  <c r="H2" i="23"/>
  <c r="I78" i="22"/>
  <c r="H3" i="22"/>
  <c r="I88" i="22"/>
  <c r="I33" i="22"/>
  <c r="I21" i="22"/>
  <c r="I82" i="22"/>
  <c r="H9" i="22"/>
  <c r="I29" i="22"/>
  <c r="I17" i="22"/>
  <c r="I25" i="22"/>
  <c r="I13" i="22"/>
  <c r="I90" i="22"/>
  <c r="H12" i="22"/>
  <c r="H8" i="22"/>
  <c r="I24" i="22"/>
  <c r="I20" i="22"/>
  <c r="I16" i="22"/>
  <c r="H60" i="22"/>
  <c r="H64" i="22"/>
  <c r="H68" i="22"/>
  <c r="H72" i="22"/>
  <c r="H76" i="22"/>
  <c r="H10" i="22"/>
  <c r="I22" i="22"/>
  <c r="I18" i="22"/>
  <c r="I14" i="22"/>
  <c r="H59" i="22"/>
  <c r="I85" i="22"/>
  <c r="I93" i="22"/>
  <c r="H5" i="22"/>
  <c r="H54" i="22"/>
  <c r="H50" i="22"/>
  <c r="H46" i="22"/>
  <c r="H42" i="22"/>
  <c r="H38" i="22"/>
  <c r="I32" i="22"/>
  <c r="H14" i="22"/>
  <c r="I3" i="22"/>
  <c r="H30" i="22"/>
  <c r="I89" i="22"/>
  <c r="H2" i="22"/>
  <c r="I55" i="22"/>
  <c r="I4" i="22"/>
  <c r="I30" i="22"/>
  <c r="H34" i="22"/>
  <c r="I81" i="22"/>
  <c r="I84" i="22"/>
  <c r="I92" i="22"/>
  <c r="H35" i="22"/>
  <c r="H39" i="22"/>
  <c r="I26" i="22"/>
  <c r="H26" i="22"/>
  <c r="I51" i="22"/>
  <c r="I47" i="22"/>
  <c r="I43" i="22"/>
  <c r="H32" i="22"/>
  <c r="J32" i="22" s="1"/>
  <c r="L32" i="22" s="1"/>
  <c r="I59" i="22"/>
  <c r="H85" i="22"/>
  <c r="H93" i="22"/>
  <c r="H18" i="22"/>
  <c r="I10" i="22"/>
  <c r="I53" i="22"/>
  <c r="I49" i="22"/>
  <c r="I45" i="22"/>
  <c r="I41" i="22"/>
  <c r="I37" i="22"/>
  <c r="H58" i="22"/>
  <c r="H63" i="22"/>
  <c r="H67" i="22"/>
  <c r="H71" i="22"/>
  <c r="H75" i="22"/>
  <c r="H55" i="22"/>
  <c r="H79" i="22"/>
  <c r="H83" i="22"/>
  <c r="H87" i="22"/>
  <c r="H91" i="22"/>
  <c r="H95" i="22"/>
  <c r="I62" i="22"/>
  <c r="I66" i="22"/>
  <c r="I70" i="22"/>
  <c r="I74" i="22"/>
  <c r="H22" i="22"/>
  <c r="H4" i="22"/>
  <c r="I87" i="22"/>
  <c r="I95" i="22"/>
  <c r="H11" i="22"/>
  <c r="I52" i="22"/>
  <c r="I44" i="22"/>
  <c r="I36" i="22"/>
  <c r="H19" i="22"/>
  <c r="H41" i="22"/>
  <c r="H49" i="22"/>
  <c r="I67" i="22"/>
  <c r="I75" i="22"/>
  <c r="I58" i="22"/>
  <c r="I39" i="22"/>
  <c r="I35" i="22"/>
  <c r="I60" i="22"/>
  <c r="I64" i="22"/>
  <c r="I68" i="22"/>
  <c r="I72" i="22"/>
  <c r="I76" i="22"/>
  <c r="I28" i="22"/>
  <c r="H20" i="22"/>
  <c r="J20" i="22" s="1"/>
  <c r="L20" i="22" s="1"/>
  <c r="I12" i="22"/>
  <c r="I83" i="22"/>
  <c r="I91" i="22"/>
  <c r="H24" i="22"/>
  <c r="H16" i="22"/>
  <c r="I8" i="22"/>
  <c r="I79" i="22"/>
  <c r="I48" i="22"/>
  <c r="I40" i="22"/>
  <c r="I31" i="22"/>
  <c r="H23" i="22"/>
  <c r="H15" i="22"/>
  <c r="H37" i="22"/>
  <c r="H45" i="22"/>
  <c r="H53" i="22"/>
  <c r="H57" i="22"/>
  <c r="I63" i="22"/>
  <c r="I71" i="22"/>
  <c r="H7" i="22"/>
  <c r="K7" i="22" s="1"/>
  <c r="M7" i="22" s="1"/>
  <c r="H43" i="22"/>
  <c r="H47" i="22"/>
  <c r="H51" i="22"/>
  <c r="H56" i="22"/>
  <c r="K56" i="22" s="1"/>
  <c r="M56" i="22" s="1"/>
  <c r="H62" i="22"/>
  <c r="H66" i="22"/>
  <c r="H70" i="22"/>
  <c r="H74" i="22"/>
  <c r="H78" i="22"/>
  <c r="I86" i="22"/>
  <c r="I94" i="22"/>
  <c r="H61" i="22"/>
  <c r="I65" i="22"/>
  <c r="H69" i="22"/>
  <c r="I73" i="22"/>
  <c r="H77" i="22"/>
  <c r="I34" i="22"/>
  <c r="H81" i="22"/>
  <c r="H89" i="22"/>
  <c r="H25" i="22"/>
  <c r="J68" i="22"/>
  <c r="L68" i="22" s="1"/>
  <c r="H65" i="22"/>
  <c r="H73" i="22"/>
  <c r="I38" i="22"/>
  <c r="I42" i="22"/>
  <c r="I46" i="22"/>
  <c r="I50" i="22"/>
  <c r="H82" i="22"/>
  <c r="H86" i="22"/>
  <c r="H90" i="22"/>
  <c r="H94" i="22"/>
  <c r="H36" i="22"/>
  <c r="H40" i="22"/>
  <c r="H44" i="22"/>
  <c r="H48" i="22"/>
  <c r="H52" i="22"/>
  <c r="I57" i="22"/>
  <c r="I61" i="22"/>
  <c r="I69" i="22"/>
  <c r="I77" i="22"/>
  <c r="I6" i="22"/>
  <c r="K6" i="22" s="1"/>
  <c r="M6" i="22" s="1"/>
  <c r="H21" i="22"/>
  <c r="J21" i="22" s="1"/>
  <c r="L21" i="22" s="1"/>
  <c r="H17" i="22"/>
  <c r="H13" i="22"/>
  <c r="I9" i="22"/>
  <c r="H27" i="22"/>
  <c r="J27" i="22" s="1"/>
  <c r="L27" i="22" s="1"/>
  <c r="H31" i="22"/>
  <c r="I5" i="22"/>
  <c r="I15" i="22"/>
  <c r="I19" i="22"/>
  <c r="I23" i="22"/>
  <c r="I54" i="22"/>
  <c r="H28" i="22"/>
  <c r="H80" i="22"/>
  <c r="J80" i="22" s="1"/>
  <c r="L80" i="22" s="1"/>
  <c r="H84" i="22"/>
  <c r="H88" i="22"/>
  <c r="H92" i="22"/>
  <c r="H96" i="22"/>
  <c r="I2" i="22"/>
  <c r="I11" i="22"/>
  <c r="H29" i="22"/>
  <c r="H33" i="22"/>
  <c r="I95" i="21"/>
  <c r="I31" i="21"/>
  <c r="I27" i="21"/>
  <c r="I23" i="21"/>
  <c r="I19" i="21"/>
  <c r="I15" i="21"/>
  <c r="I45" i="21"/>
  <c r="I29" i="21"/>
  <c r="I25" i="21"/>
  <c r="I21" i="21"/>
  <c r="I17" i="21"/>
  <c r="I13" i="21"/>
  <c r="I34" i="21"/>
  <c r="I46" i="21"/>
  <c r="I54" i="21"/>
  <c r="I51" i="21"/>
  <c r="I83" i="21"/>
  <c r="I30" i="21"/>
  <c r="I26" i="21"/>
  <c r="I22" i="21"/>
  <c r="I18" i="21"/>
  <c r="I14" i="21"/>
  <c r="I37" i="21"/>
  <c r="I41" i="21"/>
  <c r="I84" i="21"/>
  <c r="I88" i="21"/>
  <c r="I92" i="21"/>
  <c r="I96" i="21"/>
  <c r="I7" i="21"/>
  <c r="I32" i="21"/>
  <c r="I28" i="21"/>
  <c r="I24" i="21"/>
  <c r="I20" i="21"/>
  <c r="I16" i="21"/>
  <c r="I35" i="21"/>
  <c r="I39" i="21"/>
  <c r="H43" i="21"/>
  <c r="I12" i="21"/>
  <c r="J12" i="21" s="1"/>
  <c r="L12" i="21" s="1"/>
  <c r="I5" i="21"/>
  <c r="H3" i="21"/>
  <c r="H32" i="21"/>
  <c r="H24" i="21"/>
  <c r="H16" i="21"/>
  <c r="I36" i="21"/>
  <c r="I44" i="21"/>
  <c r="I48" i="21"/>
  <c r="I52" i="21"/>
  <c r="H56" i="21"/>
  <c r="H60" i="21"/>
  <c r="H64" i="21"/>
  <c r="H68" i="21"/>
  <c r="H72" i="21"/>
  <c r="H76" i="21"/>
  <c r="I57" i="21"/>
  <c r="I61" i="21"/>
  <c r="I65" i="21"/>
  <c r="I69" i="21"/>
  <c r="I73" i="21"/>
  <c r="I77" i="21"/>
  <c r="H8" i="21"/>
  <c r="H82" i="21"/>
  <c r="H33" i="21"/>
  <c r="I9" i="21"/>
  <c r="H90" i="21"/>
  <c r="I2" i="21"/>
  <c r="K12" i="21"/>
  <c r="M12" i="21" s="1"/>
  <c r="H20" i="21"/>
  <c r="I38" i="21"/>
  <c r="H58" i="21"/>
  <c r="H62" i="21"/>
  <c r="H66" i="21"/>
  <c r="H70" i="21"/>
  <c r="H74" i="21"/>
  <c r="I78" i="21"/>
  <c r="I81" i="21"/>
  <c r="I85" i="21"/>
  <c r="I89" i="21"/>
  <c r="I93" i="21"/>
  <c r="H55" i="21"/>
  <c r="I59" i="21"/>
  <c r="I63" i="21"/>
  <c r="I67" i="21"/>
  <c r="H71" i="21"/>
  <c r="I75" i="21"/>
  <c r="I10" i="21"/>
  <c r="H53" i="21"/>
  <c r="H47" i="21"/>
  <c r="I11" i="21"/>
  <c r="H86" i="21"/>
  <c r="H94" i="21"/>
  <c r="I79" i="21"/>
  <c r="I91" i="21"/>
  <c r="I80" i="21"/>
  <c r="K80" i="21" s="1"/>
  <c r="M80" i="21" s="1"/>
  <c r="H49" i="21"/>
  <c r="J49" i="21" s="1"/>
  <c r="L49" i="21" s="1"/>
  <c r="I43" i="21"/>
  <c r="I3" i="21"/>
  <c r="H41" i="21"/>
  <c r="I6" i="21"/>
  <c r="I47" i="21"/>
  <c r="H51" i="21"/>
  <c r="H9" i="21"/>
  <c r="H28" i="21"/>
  <c r="H6" i="21"/>
  <c r="H79" i="21"/>
  <c r="H91" i="21"/>
  <c r="H83" i="21"/>
  <c r="H31" i="21"/>
  <c r="H27" i="21"/>
  <c r="H23" i="21"/>
  <c r="H19" i="21"/>
  <c r="H15" i="21"/>
  <c r="H42" i="21"/>
  <c r="K42" i="21" s="1"/>
  <c r="M42" i="21" s="1"/>
  <c r="H50" i="21"/>
  <c r="J50" i="21" s="1"/>
  <c r="L50" i="21" s="1"/>
  <c r="H59" i="21"/>
  <c r="H67" i="21"/>
  <c r="H75" i="21"/>
  <c r="K75" i="21" s="1"/>
  <c r="M75" i="21" s="1"/>
  <c r="H78" i="21"/>
  <c r="I82" i="21"/>
  <c r="I86" i="21"/>
  <c r="I90" i="21"/>
  <c r="I94" i="21"/>
  <c r="I56" i="21"/>
  <c r="I60" i="21"/>
  <c r="I64" i="21"/>
  <c r="I68" i="21"/>
  <c r="I72" i="21"/>
  <c r="I76" i="21"/>
  <c r="H89" i="21"/>
  <c r="H81" i="21"/>
  <c r="H45" i="21"/>
  <c r="H30" i="21"/>
  <c r="H22" i="21"/>
  <c r="H14" i="21"/>
  <c r="H37" i="21"/>
  <c r="H84" i="21"/>
  <c r="H92" i="21"/>
  <c r="H95" i="21"/>
  <c r="K95" i="21" s="1"/>
  <c r="M95" i="21" s="1"/>
  <c r="H87" i="21"/>
  <c r="K87" i="21" s="1"/>
  <c r="M87" i="21" s="1"/>
  <c r="H40" i="21"/>
  <c r="J40" i="21" s="1"/>
  <c r="L40" i="21" s="1"/>
  <c r="H11" i="21"/>
  <c r="K11" i="21" s="1"/>
  <c r="M11" i="21" s="1"/>
  <c r="H29" i="21"/>
  <c r="H25" i="21"/>
  <c r="H21" i="21"/>
  <c r="H17" i="21"/>
  <c r="H13" i="21"/>
  <c r="H34" i="21"/>
  <c r="H46" i="21"/>
  <c r="H54" i="21"/>
  <c r="I33" i="21"/>
  <c r="I53" i="21"/>
  <c r="H57" i="21"/>
  <c r="I58" i="21"/>
  <c r="I62" i="21"/>
  <c r="I66" i="21"/>
  <c r="I70" i="21"/>
  <c r="I74" i="21"/>
  <c r="H93" i="21"/>
  <c r="H85" i="21"/>
  <c r="H36" i="21"/>
  <c r="H26" i="21"/>
  <c r="H18" i="21"/>
  <c r="H2" i="21"/>
  <c r="H88" i="21"/>
  <c r="H96" i="21"/>
  <c r="K96" i="21" s="1"/>
  <c r="M96" i="21" s="1"/>
  <c r="I8" i="21"/>
  <c r="H63" i="21"/>
  <c r="H44" i="21"/>
  <c r="H52" i="21"/>
  <c r="I55" i="21"/>
  <c r="I71" i="21"/>
  <c r="H61" i="21"/>
  <c r="H65" i="21"/>
  <c r="H69" i="21"/>
  <c r="H77" i="21"/>
  <c r="H5" i="21"/>
  <c r="H38" i="21"/>
  <c r="H4" i="21"/>
  <c r="H10" i="21"/>
  <c r="H35" i="21"/>
  <c r="H7" i="21"/>
  <c r="H73" i="21"/>
  <c r="H48" i="21"/>
  <c r="H39" i="21"/>
  <c r="I65" i="20"/>
  <c r="I7" i="20"/>
  <c r="H5" i="20"/>
  <c r="I58" i="20"/>
  <c r="H30" i="20"/>
  <c r="H19" i="20"/>
  <c r="I88" i="20"/>
  <c r="I48" i="20"/>
  <c r="H59" i="20"/>
  <c r="I68" i="20"/>
  <c r="I72" i="20"/>
  <c r="I76" i="20"/>
  <c r="I20" i="20"/>
  <c r="I78" i="20"/>
  <c r="I32" i="20"/>
  <c r="I36" i="20"/>
  <c r="H22" i="20"/>
  <c r="I50" i="20"/>
  <c r="I29" i="20"/>
  <c r="I86" i="20"/>
  <c r="K86" i="20" s="1"/>
  <c r="M86" i="20" s="1"/>
  <c r="H56" i="20"/>
  <c r="H77" i="20"/>
  <c r="H9" i="20"/>
  <c r="H24" i="20"/>
  <c r="H16" i="20"/>
  <c r="H65" i="20"/>
  <c r="I53" i="20"/>
  <c r="I45" i="20"/>
  <c r="I37" i="20"/>
  <c r="I5" i="20"/>
  <c r="H6" i="20"/>
  <c r="H63" i="20"/>
  <c r="K63" i="20" s="1"/>
  <c r="M63" i="20" s="1"/>
  <c r="H87" i="20"/>
  <c r="H91" i="20"/>
  <c r="I17" i="20"/>
  <c r="H33" i="20"/>
  <c r="H82" i="20"/>
  <c r="I94" i="20"/>
  <c r="K94" i="20" s="1"/>
  <c r="M94" i="20" s="1"/>
  <c r="H60" i="20"/>
  <c r="H64" i="20"/>
  <c r="K64" i="20" s="1"/>
  <c r="M64" i="20" s="1"/>
  <c r="H69" i="20"/>
  <c r="I73" i="20"/>
  <c r="I42" i="20"/>
  <c r="H14" i="20"/>
  <c r="I49" i="20"/>
  <c r="I41" i="20"/>
  <c r="H3" i="20"/>
  <c r="H29" i="20"/>
  <c r="I82" i="20"/>
  <c r="I33" i="20"/>
  <c r="H38" i="20"/>
  <c r="H46" i="20"/>
  <c r="I91" i="20"/>
  <c r="I95" i="20"/>
  <c r="H61" i="20"/>
  <c r="J61" i="20" s="1"/>
  <c r="L61" i="20" s="1"/>
  <c r="I69" i="20"/>
  <c r="H73" i="20"/>
  <c r="I77" i="20"/>
  <c r="H2" i="20"/>
  <c r="H52" i="20"/>
  <c r="H93" i="20"/>
  <c r="H48" i="20"/>
  <c r="H11" i="20"/>
  <c r="H81" i="20"/>
  <c r="H40" i="20"/>
  <c r="H7" i="20"/>
  <c r="K7" i="20" s="1"/>
  <c r="M7" i="20" s="1"/>
  <c r="I56" i="20"/>
  <c r="H90" i="20"/>
  <c r="I34" i="20"/>
  <c r="I28" i="20"/>
  <c r="I40" i="20"/>
  <c r="I57" i="20"/>
  <c r="H79" i="20"/>
  <c r="H27" i="20"/>
  <c r="H23" i="20"/>
  <c r="H15" i="20"/>
  <c r="I11" i="20"/>
  <c r="H10" i="20"/>
  <c r="I44" i="20"/>
  <c r="I6" i="20"/>
  <c r="I38" i="20"/>
  <c r="I2" i="20"/>
  <c r="I46" i="20"/>
  <c r="I30" i="20"/>
  <c r="H95" i="20"/>
  <c r="H25" i="20"/>
  <c r="H21" i="20"/>
  <c r="H13" i="20"/>
  <c r="H85" i="20"/>
  <c r="I54" i="20"/>
  <c r="H36" i="20"/>
  <c r="I59" i="20"/>
  <c r="I52" i="20"/>
  <c r="H83" i="20"/>
  <c r="J83" i="20" s="1"/>
  <c r="L83" i="20" s="1"/>
  <c r="I80" i="20"/>
  <c r="H88" i="20"/>
  <c r="I96" i="20"/>
  <c r="H58" i="20"/>
  <c r="H62" i="20"/>
  <c r="J62" i="20" s="1"/>
  <c r="L62" i="20" s="1"/>
  <c r="H66" i="20"/>
  <c r="J66" i="20" s="1"/>
  <c r="L66" i="20" s="1"/>
  <c r="I70" i="20"/>
  <c r="H74" i="20"/>
  <c r="H78" i="20"/>
  <c r="H20" i="20"/>
  <c r="I51" i="20"/>
  <c r="I35" i="20"/>
  <c r="I16" i="20"/>
  <c r="H34" i="20"/>
  <c r="I74" i="20"/>
  <c r="H96" i="20"/>
  <c r="I90" i="20"/>
  <c r="I85" i="20"/>
  <c r="I93" i="20"/>
  <c r="I55" i="20"/>
  <c r="I71" i="20"/>
  <c r="H26" i="20"/>
  <c r="H18" i="20"/>
  <c r="I10" i="20"/>
  <c r="H28" i="20"/>
  <c r="H12" i="20"/>
  <c r="H8" i="20"/>
  <c r="I15" i="20"/>
  <c r="H72" i="20"/>
  <c r="I43" i="20"/>
  <c r="H70" i="20"/>
  <c r="I23" i="20"/>
  <c r="H84" i="20"/>
  <c r="H92" i="20"/>
  <c r="I81" i="20"/>
  <c r="H89" i="20"/>
  <c r="H67" i="20"/>
  <c r="K67" i="20" s="1"/>
  <c r="M67" i="20" s="1"/>
  <c r="I75" i="20"/>
  <c r="H17" i="20"/>
  <c r="I9" i="20"/>
  <c r="H55" i="20"/>
  <c r="I47" i="20"/>
  <c r="I39" i="20"/>
  <c r="H32" i="20"/>
  <c r="I24" i="20"/>
  <c r="I3" i="20"/>
  <c r="H75" i="20"/>
  <c r="H80" i="20"/>
  <c r="I87" i="20"/>
  <c r="H44" i="20"/>
  <c r="I79" i="20"/>
  <c r="I31" i="20"/>
  <c r="K31" i="20" s="1"/>
  <c r="M31" i="20" s="1"/>
  <c r="I27" i="20"/>
  <c r="I19" i="20"/>
  <c r="H37" i="20"/>
  <c r="H41" i="20"/>
  <c r="J41" i="20" s="1"/>
  <c r="L41" i="20" s="1"/>
  <c r="H45" i="20"/>
  <c r="H49" i="20"/>
  <c r="H53" i="20"/>
  <c r="I84" i="20"/>
  <c r="I92" i="20"/>
  <c r="H57" i="20"/>
  <c r="I26" i="20"/>
  <c r="I22" i="20"/>
  <c r="I18" i="20"/>
  <c r="I14" i="20"/>
  <c r="H71" i="20"/>
  <c r="H42" i="20"/>
  <c r="H50" i="20"/>
  <c r="H54" i="20"/>
  <c r="H68" i="20"/>
  <c r="H76" i="20"/>
  <c r="I89" i="20"/>
  <c r="I12" i="20"/>
  <c r="I8" i="20"/>
  <c r="I4" i="20"/>
  <c r="I25" i="20"/>
  <c r="I21" i="20"/>
  <c r="I13" i="20"/>
  <c r="H35" i="20"/>
  <c r="H39" i="20"/>
  <c r="H43" i="20"/>
  <c r="H47" i="20"/>
  <c r="H51" i="20"/>
  <c r="H18" i="19"/>
  <c r="H14" i="19"/>
  <c r="H28" i="19"/>
  <c r="H36" i="19"/>
  <c r="H13" i="19"/>
  <c r="I2" i="19"/>
  <c r="H2" i="19"/>
  <c r="I49" i="19"/>
  <c r="I85" i="19"/>
  <c r="H67" i="19"/>
  <c r="I81" i="19"/>
  <c r="I89" i="19"/>
  <c r="H44" i="19"/>
  <c r="I48" i="19"/>
  <c r="H52" i="19"/>
  <c r="H58" i="19"/>
  <c r="H66" i="19"/>
  <c r="H74" i="19"/>
  <c r="I4" i="19"/>
  <c r="I46" i="19"/>
  <c r="I54" i="19"/>
  <c r="I70" i="19"/>
  <c r="H40" i="19"/>
  <c r="H24" i="19"/>
  <c r="I61" i="19"/>
  <c r="I82" i="19"/>
  <c r="I5" i="19"/>
  <c r="I90" i="19"/>
  <c r="I50" i="19"/>
  <c r="I62" i="19"/>
  <c r="I10" i="19"/>
  <c r="H32" i="19"/>
  <c r="I77" i="19"/>
  <c r="H71" i="19"/>
  <c r="I6" i="19"/>
  <c r="H78" i="19"/>
  <c r="H94" i="19"/>
  <c r="I28" i="19"/>
  <c r="I60" i="19"/>
  <c r="H86" i="19"/>
  <c r="H84" i="19"/>
  <c r="H22" i="19"/>
  <c r="I23" i="19"/>
  <c r="I31" i="19"/>
  <c r="I39" i="19"/>
  <c r="I36" i="19"/>
  <c r="H43" i="19"/>
  <c r="H35" i="19"/>
  <c r="H27" i="19"/>
  <c r="H96" i="19"/>
  <c r="H38" i="19"/>
  <c r="H30" i="19"/>
  <c r="H11" i="19"/>
  <c r="H65" i="19"/>
  <c r="H3" i="19"/>
  <c r="I59" i="19"/>
  <c r="H87" i="19"/>
  <c r="H95" i="19"/>
  <c r="H41" i="19"/>
  <c r="H25" i="19"/>
  <c r="I20" i="19"/>
  <c r="H5" i="19"/>
  <c r="I11" i="19"/>
  <c r="H12" i="19"/>
  <c r="I63" i="19"/>
  <c r="I47" i="19"/>
  <c r="H56" i="19"/>
  <c r="I52" i="19"/>
  <c r="I3" i="19"/>
  <c r="I9" i="19"/>
  <c r="H57" i="19"/>
  <c r="H73" i="19"/>
  <c r="H75" i="19"/>
  <c r="H7" i="19"/>
  <c r="I67" i="19"/>
  <c r="I83" i="19"/>
  <c r="I91" i="19"/>
  <c r="H49" i="19"/>
  <c r="H53" i="19"/>
  <c r="H60" i="19"/>
  <c r="H68" i="19"/>
  <c r="H76" i="19"/>
  <c r="H81" i="19"/>
  <c r="H85" i="19"/>
  <c r="I65" i="19"/>
  <c r="I18" i="19"/>
  <c r="I14" i="19"/>
  <c r="I33" i="19"/>
  <c r="H79" i="19"/>
  <c r="J79" i="19" s="1"/>
  <c r="L79" i="19" s="1"/>
  <c r="I16" i="19"/>
  <c r="H8" i="19"/>
  <c r="H69" i="19"/>
  <c r="I51" i="19"/>
  <c r="H4" i="19"/>
  <c r="H10" i="19"/>
  <c r="I55" i="19"/>
  <c r="H46" i="19"/>
  <c r="H50" i="19"/>
  <c r="H54" i="19"/>
  <c r="H62" i="19"/>
  <c r="H70" i="19"/>
  <c r="H90" i="19"/>
  <c r="I37" i="19"/>
  <c r="I29" i="19"/>
  <c r="I21" i="19"/>
  <c r="I17" i="19"/>
  <c r="I13" i="19"/>
  <c r="I26" i="19"/>
  <c r="H26" i="19"/>
  <c r="I34" i="19"/>
  <c r="H34" i="19"/>
  <c r="I42" i="19"/>
  <c r="H42" i="19"/>
  <c r="I72" i="19"/>
  <c r="H72" i="19"/>
  <c r="I56" i="19"/>
  <c r="H20" i="19"/>
  <c r="H16" i="19"/>
  <c r="I8" i="19"/>
  <c r="I27" i="19"/>
  <c r="I43" i="19"/>
  <c r="I44" i="19"/>
  <c r="I58" i="19"/>
  <c r="I66" i="19"/>
  <c r="I74" i="19"/>
  <c r="I45" i="19"/>
  <c r="H45" i="19"/>
  <c r="H89" i="19"/>
  <c r="H93" i="19"/>
  <c r="I93" i="19"/>
  <c r="H9" i="19"/>
  <c r="I68" i="19"/>
  <c r="I40" i="19"/>
  <c r="H91" i="19"/>
  <c r="H21" i="19"/>
  <c r="H37" i="19"/>
  <c r="H92" i="19"/>
  <c r="J92" i="19" s="1"/>
  <c r="L92" i="19" s="1"/>
  <c r="I96" i="19"/>
  <c r="I53" i="19"/>
  <c r="I19" i="19"/>
  <c r="H19" i="19"/>
  <c r="I15" i="19"/>
  <c r="H15" i="19"/>
  <c r="I7" i="19"/>
  <c r="I73" i="19"/>
  <c r="H61" i="19"/>
  <c r="H77" i="19"/>
  <c r="I71" i="19"/>
  <c r="I76" i="19"/>
  <c r="I78" i="19"/>
  <c r="H82" i="19"/>
  <c r="H39" i="19"/>
  <c r="H31" i="19"/>
  <c r="H23" i="19"/>
  <c r="I32" i="19"/>
  <c r="I75" i="19"/>
  <c r="I22" i="19"/>
  <c r="I30" i="19"/>
  <c r="I38" i="19"/>
  <c r="H64" i="19"/>
  <c r="I64" i="19"/>
  <c r="H80" i="19"/>
  <c r="I80" i="19"/>
  <c r="H88" i="19"/>
  <c r="I88" i="19"/>
  <c r="H6" i="19"/>
  <c r="H48" i="19"/>
  <c r="H63" i="19"/>
  <c r="I69" i="19"/>
  <c r="I12" i="19"/>
  <c r="I84" i="19"/>
  <c r="I35" i="19"/>
  <c r="I57" i="19"/>
  <c r="H47" i="19"/>
  <c r="H51" i="19"/>
  <c r="H83" i="19"/>
  <c r="I24" i="19"/>
  <c r="H17" i="19"/>
  <c r="H29" i="19"/>
  <c r="I94" i="19"/>
  <c r="H67" i="1"/>
  <c r="H37" i="1"/>
  <c r="H95" i="1"/>
  <c r="H87" i="1"/>
  <c r="H65" i="1"/>
  <c r="H94" i="1"/>
  <c r="H86" i="1"/>
  <c r="H77" i="1"/>
  <c r="H51" i="1"/>
  <c r="H85" i="1"/>
  <c r="H79" i="1"/>
  <c r="H7" i="1"/>
  <c r="H41" i="1"/>
  <c r="H25" i="1"/>
  <c r="H78" i="1"/>
  <c r="H70" i="1"/>
  <c r="H2" i="1"/>
  <c r="H3" i="1"/>
  <c r="H11" i="1"/>
  <c r="H69" i="1"/>
  <c r="H61" i="1"/>
  <c r="H82" i="1"/>
  <c r="H75" i="1"/>
  <c r="H59" i="1"/>
  <c r="H43" i="1"/>
  <c r="H27" i="1"/>
  <c r="H17" i="1"/>
  <c r="H91" i="1"/>
  <c r="H71" i="1"/>
  <c r="H39" i="1"/>
  <c r="H23" i="1"/>
  <c r="H93" i="1"/>
  <c r="H89" i="1"/>
  <c r="H9" i="1"/>
  <c r="H55" i="1"/>
  <c r="H53" i="1"/>
  <c r="H13" i="1"/>
  <c r="H66" i="1"/>
  <c r="H62" i="1"/>
  <c r="H90" i="1"/>
  <c r="H45" i="1"/>
  <c r="H29" i="1"/>
  <c r="H15" i="1"/>
  <c r="H73" i="1"/>
  <c r="H57" i="1"/>
  <c r="H49" i="1"/>
  <c r="H81" i="1"/>
  <c r="H19" i="1"/>
  <c r="H63" i="1"/>
  <c r="H47" i="1"/>
  <c r="H31" i="1"/>
  <c r="H83" i="1"/>
  <c r="I91" i="1"/>
  <c r="I27" i="1"/>
  <c r="I43" i="1"/>
  <c r="I70" i="1"/>
  <c r="I59" i="1"/>
  <c r="I78" i="1"/>
  <c r="I75" i="1"/>
  <c r="I33" i="1"/>
  <c r="H10" i="1"/>
  <c r="I10" i="1"/>
  <c r="H42" i="1"/>
  <c r="I42" i="1"/>
  <c r="H88" i="1"/>
  <c r="I88" i="1"/>
  <c r="H44" i="1"/>
  <c r="I44" i="1"/>
  <c r="H20" i="1"/>
  <c r="I20" i="1"/>
  <c r="H12" i="1"/>
  <c r="I12" i="1"/>
  <c r="I11" i="1"/>
  <c r="I77" i="1"/>
  <c r="I21" i="1"/>
  <c r="I61" i="1"/>
  <c r="I69" i="1"/>
  <c r="I82" i="1"/>
  <c r="H38" i="1"/>
  <c r="I38" i="1"/>
  <c r="H84" i="1"/>
  <c r="I84" i="1"/>
  <c r="H16" i="1"/>
  <c r="I16" i="1"/>
  <c r="H48" i="1"/>
  <c r="I48" i="1"/>
  <c r="H68" i="1"/>
  <c r="I68" i="1"/>
  <c r="H18" i="1"/>
  <c r="I18" i="1"/>
  <c r="H50" i="1"/>
  <c r="I50" i="1"/>
  <c r="H52" i="1"/>
  <c r="I52" i="1"/>
  <c r="H6" i="1"/>
  <c r="I6" i="1"/>
  <c r="I15" i="1"/>
  <c r="I31" i="1"/>
  <c r="I47" i="1"/>
  <c r="I63" i="1"/>
  <c r="I79" i="1"/>
  <c r="I95" i="1"/>
  <c r="I81" i="1"/>
  <c r="I2" i="1"/>
  <c r="I29" i="1"/>
  <c r="I73" i="1"/>
  <c r="I9" i="1"/>
  <c r="I41" i="1"/>
  <c r="I85" i="1"/>
  <c r="I86" i="1"/>
  <c r="H40" i="1"/>
  <c r="I40" i="1"/>
  <c r="H14" i="1"/>
  <c r="I14" i="1"/>
  <c r="H46" i="1"/>
  <c r="I46" i="1"/>
  <c r="H24" i="1"/>
  <c r="I24" i="1"/>
  <c r="H56" i="1"/>
  <c r="I56" i="1"/>
  <c r="H72" i="1"/>
  <c r="I72" i="1"/>
  <c r="H26" i="1"/>
  <c r="I26" i="1"/>
  <c r="H80" i="1"/>
  <c r="I80" i="1"/>
  <c r="H96" i="1"/>
  <c r="I96" i="1"/>
  <c r="H28" i="1"/>
  <c r="I28" i="1"/>
  <c r="H4" i="1"/>
  <c r="I4" i="1"/>
  <c r="I19" i="1"/>
  <c r="I35" i="1"/>
  <c r="I51" i="1"/>
  <c r="I67" i="1"/>
  <c r="I83" i="1"/>
  <c r="I53" i="1"/>
  <c r="I93" i="1"/>
  <c r="I5" i="1"/>
  <c r="I37" i="1"/>
  <c r="I89" i="1"/>
  <c r="I17" i="1"/>
  <c r="I45" i="1"/>
  <c r="I3" i="1"/>
  <c r="I90" i="1"/>
  <c r="H30" i="1"/>
  <c r="I30" i="1"/>
  <c r="H64" i="1"/>
  <c r="I64" i="1"/>
  <c r="H22" i="1"/>
  <c r="I22" i="1"/>
  <c r="H54" i="1"/>
  <c r="I54" i="1"/>
  <c r="H92" i="1"/>
  <c r="I92" i="1"/>
  <c r="H32" i="1"/>
  <c r="I32" i="1"/>
  <c r="H60" i="1"/>
  <c r="I60" i="1"/>
  <c r="H76" i="1"/>
  <c r="I76" i="1"/>
  <c r="H34" i="1"/>
  <c r="I34" i="1"/>
  <c r="H8" i="1"/>
  <c r="I8" i="1"/>
  <c r="H58" i="1"/>
  <c r="I58" i="1"/>
  <c r="H36" i="1"/>
  <c r="I36" i="1"/>
  <c r="I7" i="1"/>
  <c r="I23" i="1"/>
  <c r="I39" i="1"/>
  <c r="I55" i="1"/>
  <c r="I71" i="1"/>
  <c r="I87" i="1"/>
  <c r="I65" i="1"/>
  <c r="I62" i="1"/>
  <c r="I13" i="1"/>
  <c r="I49" i="1"/>
  <c r="I66" i="1"/>
  <c r="I25" i="1"/>
  <c r="I57" i="1"/>
  <c r="I74" i="1"/>
  <c r="I94" i="1"/>
  <c r="H25" i="2"/>
  <c r="G25" i="2"/>
  <c r="F25" i="2"/>
  <c r="E25" i="2"/>
  <c r="H24" i="2"/>
  <c r="G24" i="2"/>
  <c r="F24" i="2"/>
  <c r="E24" i="2"/>
  <c r="H23" i="2"/>
  <c r="G23" i="2"/>
  <c r="F23" i="2"/>
  <c r="E23" i="2"/>
  <c r="H22" i="2"/>
  <c r="G22" i="2"/>
  <c r="F22" i="2"/>
  <c r="E22" i="2"/>
  <c r="G2" i="3"/>
  <c r="H2" i="3"/>
  <c r="I2" i="3"/>
  <c r="G3" i="3"/>
  <c r="H3" i="3"/>
  <c r="I3" i="3"/>
  <c r="G4" i="3"/>
  <c r="H4" i="3"/>
  <c r="I4" i="3"/>
  <c r="G5" i="3"/>
  <c r="H5" i="3"/>
  <c r="I5" i="3"/>
  <c r="G6" i="3"/>
  <c r="H6" i="3"/>
  <c r="I6" i="3"/>
  <c r="G7" i="3"/>
  <c r="H7" i="3"/>
  <c r="I7" i="3"/>
  <c r="G8" i="3"/>
  <c r="H8" i="3"/>
  <c r="I8" i="3"/>
  <c r="G9" i="3"/>
  <c r="H9" i="3"/>
  <c r="I9" i="3"/>
  <c r="G10" i="3"/>
  <c r="H10" i="3"/>
  <c r="I10" i="3"/>
  <c r="G11" i="3"/>
  <c r="H11" i="3"/>
  <c r="I11" i="3"/>
  <c r="G12" i="3"/>
  <c r="H12" i="3"/>
  <c r="I12" i="3"/>
  <c r="G13" i="3"/>
  <c r="H13" i="3"/>
  <c r="I13" i="3"/>
  <c r="G14" i="3"/>
  <c r="H14" i="3"/>
  <c r="I14" i="3"/>
  <c r="G15" i="3"/>
  <c r="H15" i="3"/>
  <c r="I15" i="3"/>
  <c r="G16" i="3"/>
  <c r="H16" i="3"/>
  <c r="I16" i="3"/>
  <c r="G17" i="3"/>
  <c r="H17" i="3"/>
  <c r="I17" i="3"/>
  <c r="G18" i="3"/>
  <c r="H18" i="3"/>
  <c r="I18" i="3"/>
  <c r="G19" i="3"/>
  <c r="H19" i="3"/>
  <c r="I19" i="3"/>
  <c r="G20" i="3"/>
  <c r="H20" i="3"/>
  <c r="I20" i="3"/>
  <c r="G21" i="3"/>
  <c r="H21" i="3"/>
  <c r="I21" i="3"/>
  <c r="G22" i="3"/>
  <c r="H22" i="3"/>
  <c r="I22" i="3"/>
  <c r="G23" i="3"/>
  <c r="H23" i="3"/>
  <c r="I23" i="3"/>
  <c r="G24" i="3"/>
  <c r="H24" i="3"/>
  <c r="I24" i="3"/>
  <c r="G25" i="3"/>
  <c r="H25" i="3"/>
  <c r="I25" i="3"/>
  <c r="G26" i="3"/>
  <c r="H26" i="3"/>
  <c r="I26" i="3"/>
  <c r="G27" i="3"/>
  <c r="H27" i="3"/>
  <c r="I27" i="3"/>
  <c r="G28" i="3"/>
  <c r="H28" i="3"/>
  <c r="I28" i="3"/>
  <c r="G29" i="3"/>
  <c r="H29" i="3"/>
  <c r="I29" i="3"/>
  <c r="G30" i="3"/>
  <c r="H30" i="3"/>
  <c r="I30" i="3"/>
  <c r="G31" i="3"/>
  <c r="H31" i="3"/>
  <c r="I31" i="3"/>
  <c r="G32" i="3"/>
  <c r="H32" i="3"/>
  <c r="I32" i="3"/>
  <c r="G33" i="3"/>
  <c r="H33" i="3"/>
  <c r="I33" i="3"/>
  <c r="G34" i="3"/>
  <c r="H34" i="3"/>
  <c r="I34" i="3"/>
  <c r="G35" i="3"/>
  <c r="H35" i="3"/>
  <c r="I35" i="3"/>
  <c r="G36" i="3"/>
  <c r="H36" i="3"/>
  <c r="I36" i="3"/>
  <c r="G37" i="3"/>
  <c r="H37" i="3"/>
  <c r="I37" i="3"/>
  <c r="G38" i="3"/>
  <c r="H38" i="3"/>
  <c r="I38" i="3"/>
  <c r="G39" i="3"/>
  <c r="H39" i="3"/>
  <c r="I39" i="3"/>
  <c r="G40" i="3"/>
  <c r="H40" i="3"/>
  <c r="I40" i="3"/>
  <c r="G41" i="3"/>
  <c r="H41" i="3"/>
  <c r="I41" i="3"/>
  <c r="G42" i="3"/>
  <c r="H42" i="3"/>
  <c r="I42" i="3"/>
  <c r="G43" i="3"/>
  <c r="H43" i="3"/>
  <c r="I43" i="3"/>
  <c r="G44" i="3"/>
  <c r="H44" i="3"/>
  <c r="I44" i="3"/>
  <c r="G45" i="3"/>
  <c r="H45" i="3"/>
  <c r="I45" i="3"/>
  <c r="G46" i="3"/>
  <c r="H46" i="3"/>
  <c r="I46" i="3"/>
  <c r="G47" i="3"/>
  <c r="H47" i="3"/>
  <c r="I47" i="3"/>
  <c r="G48" i="3"/>
  <c r="H48" i="3"/>
  <c r="I48" i="3"/>
  <c r="G49" i="3"/>
  <c r="H49" i="3"/>
  <c r="I49" i="3"/>
  <c r="G50" i="3"/>
  <c r="H50" i="3"/>
  <c r="I50" i="3"/>
  <c r="G51" i="3"/>
  <c r="H51" i="3"/>
  <c r="I51" i="3"/>
  <c r="G52" i="3"/>
  <c r="H52" i="3"/>
  <c r="I52" i="3"/>
  <c r="G53" i="3"/>
  <c r="H53" i="3"/>
  <c r="I53" i="3"/>
  <c r="G54" i="3"/>
  <c r="H54" i="3"/>
  <c r="I54" i="3"/>
  <c r="G55" i="3"/>
  <c r="H55" i="3"/>
  <c r="I55" i="3"/>
  <c r="G56" i="3"/>
  <c r="H56" i="3"/>
  <c r="I56" i="3"/>
  <c r="G57" i="3"/>
  <c r="H57" i="3"/>
  <c r="I57" i="3"/>
  <c r="G58" i="3"/>
  <c r="H58" i="3"/>
  <c r="I58" i="3"/>
  <c r="G59" i="3"/>
  <c r="H59" i="3"/>
  <c r="I59" i="3"/>
  <c r="G60" i="3"/>
  <c r="H60" i="3"/>
  <c r="I60" i="3"/>
  <c r="G61" i="3"/>
  <c r="H61" i="3"/>
  <c r="I61" i="3"/>
  <c r="G62" i="3"/>
  <c r="H62" i="3"/>
  <c r="I62" i="3"/>
  <c r="G63" i="3"/>
  <c r="H63" i="3"/>
  <c r="I63" i="3"/>
  <c r="G64" i="3"/>
  <c r="H64" i="3"/>
  <c r="I64" i="3"/>
  <c r="G65" i="3"/>
  <c r="H65" i="3"/>
  <c r="I65" i="3"/>
  <c r="G66" i="3"/>
  <c r="H66" i="3"/>
  <c r="I66" i="3"/>
  <c r="G67" i="3"/>
  <c r="H67" i="3"/>
  <c r="I67" i="3"/>
  <c r="G68" i="3"/>
  <c r="H68" i="3"/>
  <c r="I68" i="3"/>
  <c r="G69" i="3"/>
  <c r="H69" i="3"/>
  <c r="I69" i="3"/>
  <c r="G70" i="3"/>
  <c r="H70" i="3"/>
  <c r="I70" i="3"/>
  <c r="G71" i="3"/>
  <c r="H71" i="3"/>
  <c r="I71" i="3"/>
  <c r="G72" i="3"/>
  <c r="H72" i="3"/>
  <c r="I72" i="3"/>
  <c r="G73" i="3"/>
  <c r="H73" i="3"/>
  <c r="I73" i="3"/>
  <c r="G74" i="3"/>
  <c r="H74" i="3"/>
  <c r="I74" i="3"/>
  <c r="G75" i="3"/>
  <c r="H75" i="3"/>
  <c r="I75" i="3"/>
  <c r="G76" i="3"/>
  <c r="H76" i="3"/>
  <c r="I76" i="3"/>
  <c r="G77" i="3"/>
  <c r="H77" i="3"/>
  <c r="I77" i="3"/>
  <c r="G78" i="3"/>
  <c r="H78" i="3"/>
  <c r="I78" i="3"/>
  <c r="G79" i="3"/>
  <c r="H79" i="3"/>
  <c r="I79" i="3"/>
  <c r="G80" i="3"/>
  <c r="H80" i="3"/>
  <c r="I80" i="3"/>
  <c r="G81" i="3"/>
  <c r="H81" i="3"/>
  <c r="I81" i="3"/>
  <c r="G82" i="3"/>
  <c r="H82" i="3"/>
  <c r="I82" i="3"/>
  <c r="G83" i="3"/>
  <c r="H83" i="3"/>
  <c r="I83" i="3"/>
  <c r="G84" i="3"/>
  <c r="H84" i="3"/>
  <c r="I84" i="3"/>
  <c r="G85" i="3"/>
  <c r="H85" i="3"/>
  <c r="I85" i="3"/>
  <c r="G86" i="3"/>
  <c r="H86" i="3"/>
  <c r="I86" i="3"/>
  <c r="G87" i="3"/>
  <c r="H87" i="3"/>
  <c r="I87" i="3"/>
  <c r="G88" i="3"/>
  <c r="H88" i="3"/>
  <c r="I88" i="3"/>
  <c r="G89" i="3"/>
  <c r="H89" i="3"/>
  <c r="I89" i="3"/>
  <c r="G90" i="3"/>
  <c r="H90" i="3"/>
  <c r="I90" i="3"/>
  <c r="G91" i="3"/>
  <c r="H91" i="3"/>
  <c r="I91" i="3"/>
  <c r="G92" i="3"/>
  <c r="H92" i="3"/>
  <c r="I92" i="3"/>
  <c r="G93" i="3"/>
  <c r="H93" i="3"/>
  <c r="I93" i="3"/>
  <c r="G94" i="3"/>
  <c r="H94" i="3"/>
  <c r="I94" i="3"/>
  <c r="G95" i="3"/>
  <c r="H95" i="3"/>
  <c r="I95" i="3"/>
  <c r="G1" i="3"/>
  <c r="H1" i="3"/>
  <c r="I1" i="3"/>
  <c r="F2" i="3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1" i="3"/>
  <c r="M9" i="14"/>
  <c r="M10" i="14"/>
  <c r="O10" i="14"/>
  <c r="O9" i="14"/>
  <c r="O8" i="14"/>
  <c r="M8" i="14"/>
  <c r="O7" i="14"/>
  <c r="M7" i="14"/>
  <c r="Q7" i="14" s="1"/>
  <c r="O6" i="14"/>
  <c r="M6" i="14"/>
  <c r="Q6" i="14" s="1"/>
  <c r="O5" i="14"/>
  <c r="M5" i="14"/>
  <c r="Q5" i="14" s="1"/>
  <c r="O4" i="14"/>
  <c r="M4" i="14"/>
  <c r="O3" i="14"/>
  <c r="M3" i="14"/>
  <c r="Q3" i="14" s="1"/>
  <c r="O2" i="14"/>
  <c r="M2" i="14"/>
  <c r="Q2" i="14" s="1"/>
  <c r="O1" i="14"/>
  <c r="M1" i="14"/>
  <c r="F26" i="2"/>
  <c r="H26" i="2"/>
  <c r="G26" i="2"/>
  <c r="G20" i="2"/>
  <c r="F20" i="2"/>
  <c r="H19" i="2"/>
  <c r="G19" i="2"/>
  <c r="F19" i="2"/>
  <c r="E19" i="2"/>
  <c r="V2" i="3"/>
  <c r="W2" i="3"/>
  <c r="V3" i="3"/>
  <c r="W3" i="3"/>
  <c r="V4" i="3"/>
  <c r="W4" i="3"/>
  <c r="V5" i="3"/>
  <c r="W5" i="3"/>
  <c r="V6" i="3"/>
  <c r="W6" i="3"/>
  <c r="V7" i="3"/>
  <c r="W7" i="3"/>
  <c r="V8" i="3"/>
  <c r="W8" i="3"/>
  <c r="V9" i="3"/>
  <c r="W9" i="3"/>
  <c r="V10" i="3"/>
  <c r="W10" i="3"/>
  <c r="V11" i="3"/>
  <c r="W11" i="3"/>
  <c r="V12" i="3"/>
  <c r="W12" i="3"/>
  <c r="V13" i="3"/>
  <c r="W13" i="3"/>
  <c r="V14" i="3"/>
  <c r="W14" i="3"/>
  <c r="V15" i="3"/>
  <c r="W15" i="3"/>
  <c r="V16" i="3"/>
  <c r="W16" i="3"/>
  <c r="V17" i="3"/>
  <c r="W17" i="3"/>
  <c r="V18" i="3"/>
  <c r="W18" i="3"/>
  <c r="V19" i="3"/>
  <c r="W19" i="3"/>
  <c r="V20" i="3"/>
  <c r="W20" i="3"/>
  <c r="V21" i="3"/>
  <c r="W21" i="3"/>
  <c r="V22" i="3"/>
  <c r="W22" i="3"/>
  <c r="V23" i="3"/>
  <c r="W23" i="3"/>
  <c r="V24" i="3"/>
  <c r="W24" i="3"/>
  <c r="V25" i="3"/>
  <c r="W25" i="3"/>
  <c r="V26" i="3"/>
  <c r="W26" i="3"/>
  <c r="V27" i="3"/>
  <c r="W27" i="3"/>
  <c r="V28" i="3"/>
  <c r="W28" i="3"/>
  <c r="V29" i="3"/>
  <c r="W29" i="3"/>
  <c r="V30" i="3"/>
  <c r="W30" i="3"/>
  <c r="V31" i="3"/>
  <c r="W31" i="3"/>
  <c r="V32" i="3"/>
  <c r="W32" i="3"/>
  <c r="V33" i="3"/>
  <c r="W33" i="3"/>
  <c r="V34" i="3"/>
  <c r="W34" i="3"/>
  <c r="V35" i="3"/>
  <c r="W35" i="3"/>
  <c r="V36" i="3"/>
  <c r="W36" i="3"/>
  <c r="V37" i="3"/>
  <c r="W37" i="3"/>
  <c r="V38" i="3"/>
  <c r="W38" i="3"/>
  <c r="V39" i="3"/>
  <c r="W39" i="3"/>
  <c r="V40" i="3"/>
  <c r="W40" i="3"/>
  <c r="V41" i="3"/>
  <c r="W41" i="3"/>
  <c r="V42" i="3"/>
  <c r="W42" i="3"/>
  <c r="V43" i="3"/>
  <c r="W43" i="3"/>
  <c r="V44" i="3"/>
  <c r="W44" i="3"/>
  <c r="V45" i="3"/>
  <c r="W45" i="3"/>
  <c r="V46" i="3"/>
  <c r="W46" i="3"/>
  <c r="V47" i="3"/>
  <c r="W47" i="3"/>
  <c r="V48" i="3"/>
  <c r="W48" i="3"/>
  <c r="V49" i="3"/>
  <c r="W49" i="3"/>
  <c r="V50" i="3"/>
  <c r="W50" i="3"/>
  <c r="V51" i="3"/>
  <c r="W51" i="3"/>
  <c r="V52" i="3"/>
  <c r="W52" i="3"/>
  <c r="V53" i="3"/>
  <c r="W53" i="3"/>
  <c r="V54" i="3"/>
  <c r="W54" i="3"/>
  <c r="V55" i="3"/>
  <c r="W55" i="3"/>
  <c r="V56" i="3"/>
  <c r="W56" i="3"/>
  <c r="V57" i="3"/>
  <c r="W57" i="3"/>
  <c r="V58" i="3"/>
  <c r="W58" i="3"/>
  <c r="V59" i="3"/>
  <c r="W59" i="3"/>
  <c r="V60" i="3"/>
  <c r="W60" i="3"/>
  <c r="V61" i="3"/>
  <c r="W61" i="3"/>
  <c r="V62" i="3"/>
  <c r="W62" i="3"/>
  <c r="V63" i="3"/>
  <c r="W63" i="3"/>
  <c r="V64" i="3"/>
  <c r="W64" i="3"/>
  <c r="V65" i="3"/>
  <c r="W65" i="3"/>
  <c r="V66" i="3"/>
  <c r="W66" i="3"/>
  <c r="V67" i="3"/>
  <c r="W67" i="3"/>
  <c r="V68" i="3"/>
  <c r="W68" i="3"/>
  <c r="V69" i="3"/>
  <c r="W69" i="3"/>
  <c r="V70" i="3"/>
  <c r="W70" i="3"/>
  <c r="V71" i="3"/>
  <c r="W71" i="3"/>
  <c r="V72" i="3"/>
  <c r="W72" i="3"/>
  <c r="V73" i="3"/>
  <c r="W73" i="3"/>
  <c r="V74" i="3"/>
  <c r="W74" i="3"/>
  <c r="V75" i="3"/>
  <c r="W75" i="3"/>
  <c r="V76" i="3"/>
  <c r="W76" i="3"/>
  <c r="V77" i="3"/>
  <c r="W77" i="3"/>
  <c r="V78" i="3"/>
  <c r="W78" i="3"/>
  <c r="V79" i="3"/>
  <c r="W79" i="3"/>
  <c r="V80" i="3"/>
  <c r="W80" i="3"/>
  <c r="V81" i="3"/>
  <c r="W81" i="3"/>
  <c r="V82" i="3"/>
  <c r="W82" i="3"/>
  <c r="V83" i="3"/>
  <c r="W83" i="3"/>
  <c r="V84" i="3"/>
  <c r="W84" i="3"/>
  <c r="V85" i="3"/>
  <c r="W85" i="3"/>
  <c r="V86" i="3"/>
  <c r="W86" i="3"/>
  <c r="V87" i="3"/>
  <c r="W87" i="3"/>
  <c r="V88" i="3"/>
  <c r="W88" i="3"/>
  <c r="V89" i="3"/>
  <c r="W89" i="3"/>
  <c r="V90" i="3"/>
  <c r="W90" i="3"/>
  <c r="V91" i="3"/>
  <c r="W91" i="3"/>
  <c r="V92" i="3"/>
  <c r="W92" i="3"/>
  <c r="V93" i="3"/>
  <c r="W93" i="3"/>
  <c r="V94" i="3"/>
  <c r="W94" i="3"/>
  <c r="V95" i="3"/>
  <c r="W95" i="3"/>
  <c r="V1" i="3"/>
  <c r="W1" i="3"/>
  <c r="U2" i="3"/>
  <c r="U3" i="3"/>
  <c r="U4" i="3"/>
  <c r="U5" i="3"/>
  <c r="U6" i="3"/>
  <c r="U7" i="3"/>
  <c r="U8" i="3"/>
  <c r="U9" i="3"/>
  <c r="U10" i="3"/>
  <c r="U11" i="3"/>
  <c r="U12" i="3"/>
  <c r="U13" i="3"/>
  <c r="U14" i="3"/>
  <c r="U15" i="3"/>
  <c r="U16" i="3"/>
  <c r="U17" i="3"/>
  <c r="U18" i="3"/>
  <c r="U19" i="3"/>
  <c r="U20" i="3"/>
  <c r="U21" i="3"/>
  <c r="U22" i="3"/>
  <c r="U23" i="3"/>
  <c r="U24" i="3"/>
  <c r="U25" i="3"/>
  <c r="U26" i="3"/>
  <c r="U27" i="3"/>
  <c r="U28" i="3"/>
  <c r="U29" i="3"/>
  <c r="U30" i="3"/>
  <c r="U31" i="3"/>
  <c r="U32" i="3"/>
  <c r="U33" i="3"/>
  <c r="U34" i="3"/>
  <c r="U35" i="3"/>
  <c r="U36" i="3"/>
  <c r="U37" i="3"/>
  <c r="U38" i="3"/>
  <c r="U39" i="3"/>
  <c r="U40" i="3"/>
  <c r="U41" i="3"/>
  <c r="U42" i="3"/>
  <c r="U43" i="3"/>
  <c r="U44" i="3"/>
  <c r="U45" i="3"/>
  <c r="U46" i="3"/>
  <c r="U47" i="3"/>
  <c r="U48" i="3"/>
  <c r="U49" i="3"/>
  <c r="U50" i="3"/>
  <c r="U51" i="3"/>
  <c r="U52" i="3"/>
  <c r="U53" i="3"/>
  <c r="U54" i="3"/>
  <c r="U55" i="3"/>
  <c r="U56" i="3"/>
  <c r="U57" i="3"/>
  <c r="U58" i="3"/>
  <c r="U59" i="3"/>
  <c r="U60" i="3"/>
  <c r="U61" i="3"/>
  <c r="U62" i="3"/>
  <c r="U63" i="3"/>
  <c r="U64" i="3"/>
  <c r="U65" i="3"/>
  <c r="U66" i="3"/>
  <c r="U67" i="3"/>
  <c r="U68" i="3"/>
  <c r="U69" i="3"/>
  <c r="U70" i="3"/>
  <c r="U71" i="3"/>
  <c r="U72" i="3"/>
  <c r="U73" i="3"/>
  <c r="U74" i="3"/>
  <c r="U75" i="3"/>
  <c r="U76" i="3"/>
  <c r="U77" i="3"/>
  <c r="U78" i="3"/>
  <c r="U79" i="3"/>
  <c r="U80" i="3"/>
  <c r="U81" i="3"/>
  <c r="U82" i="3"/>
  <c r="U83" i="3"/>
  <c r="U84" i="3"/>
  <c r="U85" i="3"/>
  <c r="U86" i="3"/>
  <c r="U87" i="3"/>
  <c r="U88" i="3"/>
  <c r="U89" i="3"/>
  <c r="U90" i="3"/>
  <c r="U91" i="3"/>
  <c r="U92" i="3"/>
  <c r="U93" i="3"/>
  <c r="U94" i="3"/>
  <c r="U95" i="3"/>
  <c r="U1" i="3"/>
  <c r="E14" i="2"/>
  <c r="E15" i="2"/>
  <c r="E16" i="2"/>
  <c r="E17" i="2"/>
  <c r="E18" i="2"/>
  <c r="E13" i="2"/>
  <c r="P12" i="30" l="1"/>
  <c r="P12" i="29"/>
  <c r="P12" i="28"/>
  <c r="P12" i="27"/>
  <c r="P12" i="26"/>
  <c r="P12" i="25"/>
  <c r="P12" i="24"/>
  <c r="K82" i="23"/>
  <c r="M82" i="23" s="1"/>
  <c r="K85" i="23"/>
  <c r="M85" i="23" s="1"/>
  <c r="J6" i="23"/>
  <c r="L6" i="23" s="1"/>
  <c r="K25" i="23"/>
  <c r="M25" i="23" s="1"/>
  <c r="J30" i="23"/>
  <c r="L30" i="23" s="1"/>
  <c r="J22" i="23"/>
  <c r="L22" i="23" s="1"/>
  <c r="K90" i="23"/>
  <c r="M90" i="23" s="1"/>
  <c r="J5" i="23"/>
  <c r="L5" i="23" s="1"/>
  <c r="K55" i="19"/>
  <c r="M55" i="19" s="1"/>
  <c r="J60" i="20"/>
  <c r="L60" i="20" s="1"/>
  <c r="K4" i="20"/>
  <c r="M4" i="20" s="1"/>
  <c r="J4" i="21"/>
  <c r="L4" i="21" s="1"/>
  <c r="J16" i="22"/>
  <c r="L16" i="22" s="1"/>
  <c r="K59" i="19"/>
  <c r="M59" i="19" s="1"/>
  <c r="K86" i="19"/>
  <c r="M86" i="19" s="1"/>
  <c r="J41" i="19"/>
  <c r="L41" i="19" s="1"/>
  <c r="J87" i="19"/>
  <c r="L87" i="19" s="1"/>
  <c r="J95" i="19"/>
  <c r="L95" i="19" s="1"/>
  <c r="J33" i="19"/>
  <c r="L33" i="19" s="1"/>
  <c r="K81" i="19"/>
  <c r="M81" i="19" s="1"/>
  <c r="J10" i="19"/>
  <c r="L10" i="19" s="1"/>
  <c r="J88" i="22"/>
  <c r="L88" i="22" s="1"/>
  <c r="K77" i="22"/>
  <c r="J96" i="22"/>
  <c r="L96" i="22" s="1"/>
  <c r="K89" i="23"/>
  <c r="M89" i="23" s="1"/>
  <c r="J29" i="23"/>
  <c r="L29" i="23" s="1"/>
  <c r="J82" i="20"/>
  <c r="L82" i="20" s="1"/>
  <c r="K25" i="19"/>
  <c r="M25" i="19" s="1"/>
  <c r="K18" i="19"/>
  <c r="M18" i="19" s="1"/>
  <c r="K12" i="23"/>
  <c r="M12" i="23" s="1"/>
  <c r="K4" i="23"/>
  <c r="M4" i="23" s="1"/>
  <c r="J16" i="23"/>
  <c r="L16" i="23" s="1"/>
  <c r="K11" i="23"/>
  <c r="M11" i="23" s="1"/>
  <c r="K30" i="23"/>
  <c r="M30" i="23" s="1"/>
  <c r="J26" i="23"/>
  <c r="L26" i="23" s="1"/>
  <c r="K7" i="23"/>
  <c r="M7" i="23" s="1"/>
  <c r="K22" i="23"/>
  <c r="M22" i="23" s="1"/>
  <c r="K3" i="23"/>
  <c r="M3" i="23" s="1"/>
  <c r="J69" i="23"/>
  <c r="L69" i="23" s="1"/>
  <c r="J9" i="23"/>
  <c r="L9" i="23" s="1"/>
  <c r="J17" i="23"/>
  <c r="L17" i="23" s="1"/>
  <c r="K10" i="23"/>
  <c r="M10" i="23" s="1"/>
  <c r="K9" i="23"/>
  <c r="M9" i="23" s="1"/>
  <c r="J13" i="23"/>
  <c r="L13" i="23" s="1"/>
  <c r="J32" i="23"/>
  <c r="L32" i="23" s="1"/>
  <c r="J2" i="23"/>
  <c r="L2" i="23" s="1"/>
  <c r="J12" i="23"/>
  <c r="L12" i="23" s="1"/>
  <c r="J91" i="23"/>
  <c r="L91" i="23" s="1"/>
  <c r="K44" i="23"/>
  <c r="M44" i="23" s="1"/>
  <c r="K19" i="23"/>
  <c r="M19" i="23" s="1"/>
  <c r="K52" i="23"/>
  <c r="M52" i="23" s="1"/>
  <c r="K36" i="23"/>
  <c r="M36" i="23" s="1"/>
  <c r="K46" i="23"/>
  <c r="M46" i="23" s="1"/>
  <c r="J44" i="23"/>
  <c r="L44" i="23" s="1"/>
  <c r="K94" i="23"/>
  <c r="M94" i="23" s="1"/>
  <c r="K8" i="23"/>
  <c r="M8" i="23" s="1"/>
  <c r="K63" i="23"/>
  <c r="M63" i="23" s="1"/>
  <c r="K48" i="23"/>
  <c r="M48" i="23" s="1"/>
  <c r="J42" i="23"/>
  <c r="L42" i="23" s="1"/>
  <c r="J78" i="23"/>
  <c r="L78" i="23" s="1"/>
  <c r="J20" i="23"/>
  <c r="L20" i="23" s="1"/>
  <c r="J95" i="23"/>
  <c r="L95" i="23" s="1"/>
  <c r="J79" i="23"/>
  <c r="L79" i="23" s="1"/>
  <c r="J21" i="23"/>
  <c r="L21" i="23" s="1"/>
  <c r="J40" i="23"/>
  <c r="L40" i="23" s="1"/>
  <c r="K38" i="23"/>
  <c r="M38" i="23" s="1"/>
  <c r="J83" i="23"/>
  <c r="L83" i="23" s="1"/>
  <c r="J85" i="23"/>
  <c r="L85" i="23" s="1"/>
  <c r="K72" i="23"/>
  <c r="M72" i="23" s="1"/>
  <c r="J56" i="23"/>
  <c r="L56" i="23" s="1"/>
  <c r="J54" i="23"/>
  <c r="L54" i="23" s="1"/>
  <c r="J38" i="23"/>
  <c r="L38" i="23" s="1"/>
  <c r="K61" i="23"/>
  <c r="M61" i="23" s="1"/>
  <c r="J87" i="23"/>
  <c r="L87" i="23" s="1"/>
  <c r="K26" i="23"/>
  <c r="M26" i="23" s="1"/>
  <c r="J18" i="23"/>
  <c r="L18" i="23" s="1"/>
  <c r="J67" i="23"/>
  <c r="L67" i="23" s="1"/>
  <c r="K40" i="23"/>
  <c r="M40" i="23" s="1"/>
  <c r="K78" i="23"/>
  <c r="K27" i="23"/>
  <c r="M27" i="23" s="1"/>
  <c r="J50" i="23"/>
  <c r="L50" i="23" s="1"/>
  <c r="J34" i="23"/>
  <c r="L34" i="23" s="1"/>
  <c r="J14" i="23"/>
  <c r="L14" i="23" s="1"/>
  <c r="J49" i="23"/>
  <c r="L49" i="23" s="1"/>
  <c r="J33" i="23"/>
  <c r="L33" i="23" s="1"/>
  <c r="J47" i="23"/>
  <c r="L47" i="23" s="1"/>
  <c r="J11" i="23"/>
  <c r="L11" i="23" s="1"/>
  <c r="J59" i="23"/>
  <c r="L59" i="23" s="1"/>
  <c r="J81" i="23"/>
  <c r="L81" i="23" s="1"/>
  <c r="J68" i="23"/>
  <c r="L68" i="23" s="1"/>
  <c r="K32" i="23"/>
  <c r="M32" i="23" s="1"/>
  <c r="K62" i="23"/>
  <c r="M62" i="23" s="1"/>
  <c r="K73" i="23"/>
  <c r="M73" i="23" s="1"/>
  <c r="J57" i="23"/>
  <c r="L57" i="23" s="1"/>
  <c r="K54" i="23"/>
  <c r="M54" i="23" s="1"/>
  <c r="J3" i="23"/>
  <c r="L3" i="23" s="1"/>
  <c r="J41" i="23"/>
  <c r="L41" i="23" s="1"/>
  <c r="J39" i="23"/>
  <c r="L39" i="23" s="1"/>
  <c r="J75" i="23"/>
  <c r="L75" i="23" s="1"/>
  <c r="J90" i="23"/>
  <c r="L90" i="23" s="1"/>
  <c r="J46" i="23"/>
  <c r="L46" i="23" s="1"/>
  <c r="K23" i="23"/>
  <c r="M23" i="23" s="1"/>
  <c r="J76" i="23"/>
  <c r="L76" i="23" s="1"/>
  <c r="K60" i="23"/>
  <c r="M60" i="23" s="1"/>
  <c r="J86" i="23"/>
  <c r="L86" i="23" s="1"/>
  <c r="J70" i="23"/>
  <c r="L70" i="23" s="1"/>
  <c r="K96" i="23"/>
  <c r="M96" i="23" s="1"/>
  <c r="J80" i="23"/>
  <c r="L80" i="23" s="1"/>
  <c r="K65" i="23"/>
  <c r="M65" i="23" s="1"/>
  <c r="J88" i="23"/>
  <c r="L88" i="23" s="1"/>
  <c r="J74" i="23"/>
  <c r="L74" i="23" s="1"/>
  <c r="K58" i="23"/>
  <c r="M58" i="23" s="1"/>
  <c r="K42" i="23"/>
  <c r="M42" i="23" s="1"/>
  <c r="J28" i="23"/>
  <c r="L28" i="23" s="1"/>
  <c r="K88" i="23"/>
  <c r="M88" i="23" s="1"/>
  <c r="J45" i="23"/>
  <c r="L45" i="23" s="1"/>
  <c r="K55" i="23"/>
  <c r="M55" i="23" s="1"/>
  <c r="J43" i="23"/>
  <c r="L43" i="23" s="1"/>
  <c r="K64" i="23"/>
  <c r="M64" i="23" s="1"/>
  <c r="J94" i="23"/>
  <c r="L94" i="23" s="1"/>
  <c r="K74" i="23"/>
  <c r="M74" i="23" s="1"/>
  <c r="J58" i="23"/>
  <c r="L58" i="23" s="1"/>
  <c r="J84" i="23"/>
  <c r="L84" i="23" s="1"/>
  <c r="K69" i="23"/>
  <c r="M69" i="23" s="1"/>
  <c r="J53" i="23"/>
  <c r="L53" i="23" s="1"/>
  <c r="J37" i="23"/>
  <c r="L37" i="23" s="1"/>
  <c r="K71" i="23"/>
  <c r="M71" i="23" s="1"/>
  <c r="J51" i="23"/>
  <c r="L51" i="23" s="1"/>
  <c r="J35" i="23"/>
  <c r="L35" i="23" s="1"/>
  <c r="K15" i="23"/>
  <c r="M15" i="23" s="1"/>
  <c r="K28" i="23"/>
  <c r="M28" i="23" s="1"/>
  <c r="J89" i="23"/>
  <c r="L89" i="23" s="1"/>
  <c r="J72" i="23"/>
  <c r="L72" i="23" s="1"/>
  <c r="K56" i="23"/>
  <c r="M56" i="23" s="1"/>
  <c r="K24" i="23"/>
  <c r="M24" i="23" s="1"/>
  <c r="K66" i="23"/>
  <c r="M66" i="23" s="1"/>
  <c r="K92" i="23"/>
  <c r="M92" i="23" s="1"/>
  <c r="J77" i="23"/>
  <c r="L77" i="23" s="1"/>
  <c r="J61" i="23"/>
  <c r="L61" i="23" s="1"/>
  <c r="J27" i="23"/>
  <c r="L27" i="23" s="1"/>
  <c r="K50" i="23"/>
  <c r="M50" i="23" s="1"/>
  <c r="K34" i="23"/>
  <c r="M34" i="23" s="1"/>
  <c r="K57" i="23"/>
  <c r="M57" i="23" s="1"/>
  <c r="J82" i="23"/>
  <c r="L82" i="23" s="1"/>
  <c r="K68" i="23"/>
  <c r="M68" i="23" s="1"/>
  <c r="K84" i="23"/>
  <c r="M84" i="23" s="1"/>
  <c r="K18" i="23"/>
  <c r="M18" i="23" s="1"/>
  <c r="J24" i="23"/>
  <c r="L24" i="23" s="1"/>
  <c r="J15" i="23"/>
  <c r="L15" i="23" s="1"/>
  <c r="J62" i="23"/>
  <c r="L62" i="23" s="1"/>
  <c r="K29" i="23"/>
  <c r="M29" i="23" s="1"/>
  <c r="J92" i="23"/>
  <c r="L92" i="23" s="1"/>
  <c r="K77" i="23"/>
  <c r="K83" i="23"/>
  <c r="M83" i="23" s="1"/>
  <c r="K6" i="23"/>
  <c r="M6" i="23" s="1"/>
  <c r="J73" i="23"/>
  <c r="L73" i="23" s="1"/>
  <c r="J36" i="23"/>
  <c r="L36" i="23" s="1"/>
  <c r="J31" i="23"/>
  <c r="L31" i="23" s="1"/>
  <c r="K86" i="23"/>
  <c r="M86" i="23" s="1"/>
  <c r="J96" i="23"/>
  <c r="L96" i="23" s="1"/>
  <c r="J7" i="23"/>
  <c r="L7" i="23" s="1"/>
  <c r="J23" i="23"/>
  <c r="L23" i="23" s="1"/>
  <c r="J48" i="23"/>
  <c r="L48" i="23" s="1"/>
  <c r="K76" i="23"/>
  <c r="M76" i="23" s="1"/>
  <c r="K70" i="23"/>
  <c r="M70" i="23" s="1"/>
  <c r="K80" i="23"/>
  <c r="M80" i="23" s="1"/>
  <c r="J65" i="23"/>
  <c r="L65" i="23" s="1"/>
  <c r="J60" i="23"/>
  <c r="L60" i="23" s="1"/>
  <c r="J25" i="23"/>
  <c r="L25" i="23" s="1"/>
  <c r="K13" i="23"/>
  <c r="M13" i="23" s="1"/>
  <c r="J66" i="23"/>
  <c r="L66" i="23" s="1"/>
  <c r="J52" i="23"/>
  <c r="L52" i="23" s="1"/>
  <c r="J64" i="23"/>
  <c r="L64" i="23" s="1"/>
  <c r="J10" i="23"/>
  <c r="L10" i="23" s="1"/>
  <c r="J93" i="23"/>
  <c r="L93" i="23" s="1"/>
  <c r="K91" i="23"/>
  <c r="M91" i="23" s="1"/>
  <c r="K43" i="23"/>
  <c r="M43" i="23" s="1"/>
  <c r="K75" i="23"/>
  <c r="M75" i="23" s="1"/>
  <c r="K53" i="23"/>
  <c r="M53" i="23" s="1"/>
  <c r="K37" i="23"/>
  <c r="M37" i="23" s="1"/>
  <c r="J63" i="23"/>
  <c r="L63" i="23" s="1"/>
  <c r="K47" i="23"/>
  <c r="M47" i="23" s="1"/>
  <c r="K67" i="23"/>
  <c r="M67" i="23" s="1"/>
  <c r="K14" i="23"/>
  <c r="M14" i="23" s="1"/>
  <c r="K49" i="23"/>
  <c r="M49" i="23" s="1"/>
  <c r="K33" i="23"/>
  <c r="M33" i="23" s="1"/>
  <c r="K87" i="23"/>
  <c r="M87" i="23" s="1"/>
  <c r="J19" i="23"/>
  <c r="L19" i="23" s="1"/>
  <c r="K51" i="23"/>
  <c r="M51" i="23" s="1"/>
  <c r="J4" i="23"/>
  <c r="L4" i="23" s="1"/>
  <c r="J55" i="23"/>
  <c r="L55" i="23" s="1"/>
  <c r="K39" i="23"/>
  <c r="M39" i="23" s="1"/>
  <c r="K59" i="23"/>
  <c r="M59" i="23" s="1"/>
  <c r="K45" i="23"/>
  <c r="M45" i="23" s="1"/>
  <c r="J8" i="23"/>
  <c r="L8" i="23" s="1"/>
  <c r="K2" i="23"/>
  <c r="M2" i="23" s="1"/>
  <c r="K20" i="23"/>
  <c r="M20" i="23" s="1"/>
  <c r="K21" i="23"/>
  <c r="M21" i="23" s="1"/>
  <c r="K41" i="23"/>
  <c r="M41" i="23" s="1"/>
  <c r="K95" i="23"/>
  <c r="M95" i="23" s="1"/>
  <c r="K79" i="23"/>
  <c r="M79" i="23" s="1"/>
  <c r="K5" i="23"/>
  <c r="M5" i="23" s="1"/>
  <c r="K16" i="23"/>
  <c r="M16" i="23" s="1"/>
  <c r="K35" i="23"/>
  <c r="M35" i="23" s="1"/>
  <c r="J71" i="23"/>
  <c r="L71" i="23" s="1"/>
  <c r="K17" i="23"/>
  <c r="M17" i="23" s="1"/>
  <c r="J78" i="22"/>
  <c r="L78" i="22" s="1"/>
  <c r="J3" i="22"/>
  <c r="L3" i="22" s="1"/>
  <c r="J29" i="22"/>
  <c r="L29" i="22" s="1"/>
  <c r="K68" i="22"/>
  <c r="M68" i="22" s="1"/>
  <c r="K22" i="22"/>
  <c r="M22" i="22" s="1"/>
  <c r="J85" i="22"/>
  <c r="L85" i="22" s="1"/>
  <c r="K72" i="22"/>
  <c r="M72" i="22" s="1"/>
  <c r="J12" i="22"/>
  <c r="L12" i="22" s="1"/>
  <c r="J33" i="22"/>
  <c r="L33" i="22" s="1"/>
  <c r="J90" i="22"/>
  <c r="L90" i="22" s="1"/>
  <c r="J18" i="22"/>
  <c r="L18" i="22" s="1"/>
  <c r="J17" i="22"/>
  <c r="L17" i="22" s="1"/>
  <c r="J51" i="22"/>
  <c r="L51" i="22" s="1"/>
  <c r="J8" i="22"/>
  <c r="L8" i="22" s="1"/>
  <c r="K76" i="22"/>
  <c r="M76" i="22" s="1"/>
  <c r="K60" i="22"/>
  <c r="M60" i="22" s="1"/>
  <c r="J93" i="22"/>
  <c r="L93" i="22" s="1"/>
  <c r="J59" i="22"/>
  <c r="L59" i="22" s="1"/>
  <c r="J82" i="22"/>
  <c r="L82" i="22" s="1"/>
  <c r="K25" i="22"/>
  <c r="M25" i="22" s="1"/>
  <c r="K41" i="22"/>
  <c r="M41" i="22" s="1"/>
  <c r="K18" i="22"/>
  <c r="M18" i="22" s="1"/>
  <c r="K9" i="22"/>
  <c r="M9" i="22" s="1"/>
  <c r="J24" i="22"/>
  <c r="L24" i="22" s="1"/>
  <c r="J14" i="22"/>
  <c r="L14" i="22" s="1"/>
  <c r="K54" i="22"/>
  <c r="M54" i="22" s="1"/>
  <c r="J13" i="22"/>
  <c r="L13" i="22" s="1"/>
  <c r="K64" i="22"/>
  <c r="M64" i="22" s="1"/>
  <c r="K10" i="22"/>
  <c r="M10" i="22" s="1"/>
  <c r="K59" i="22"/>
  <c r="M59" i="22" s="1"/>
  <c r="K5" i="22"/>
  <c r="M5" i="22" s="1"/>
  <c r="K14" i="22"/>
  <c r="M14" i="22" s="1"/>
  <c r="K42" i="22"/>
  <c r="M42" i="22" s="1"/>
  <c r="K75" i="22"/>
  <c r="M75" i="22" s="1"/>
  <c r="K2" i="22"/>
  <c r="M2" i="22" s="1"/>
  <c r="J10" i="22"/>
  <c r="L10" i="22" s="1"/>
  <c r="K46" i="22"/>
  <c r="M46" i="22" s="1"/>
  <c r="K35" i="22"/>
  <c r="M35" i="22" s="1"/>
  <c r="J26" i="22"/>
  <c r="L26" i="22" s="1"/>
  <c r="J30" i="22"/>
  <c r="L30" i="22" s="1"/>
  <c r="K34" i="22"/>
  <c r="M34" i="22" s="1"/>
  <c r="K38" i="22"/>
  <c r="M38" i="22" s="1"/>
  <c r="K3" i="22"/>
  <c r="M3" i="22" s="1"/>
  <c r="K50" i="22"/>
  <c r="M50" i="22" s="1"/>
  <c r="J89" i="22"/>
  <c r="L89" i="22" s="1"/>
  <c r="J83" i="22"/>
  <c r="L83" i="22" s="1"/>
  <c r="J6" i="22"/>
  <c r="L6" i="22" s="1"/>
  <c r="J4" i="22"/>
  <c r="L4" i="22" s="1"/>
  <c r="K39" i="22"/>
  <c r="M39" i="22" s="1"/>
  <c r="K55" i="22"/>
  <c r="M55" i="22" s="1"/>
  <c r="K74" i="22"/>
  <c r="M74" i="22" s="1"/>
  <c r="K79" i="22"/>
  <c r="M79" i="22" s="1"/>
  <c r="K4" i="22"/>
  <c r="M4" i="22" s="1"/>
  <c r="K20" i="22"/>
  <c r="M20" i="22" s="1"/>
  <c r="J65" i="22"/>
  <c r="L65" i="22" s="1"/>
  <c r="J81" i="22"/>
  <c r="L81" i="22" s="1"/>
  <c r="K86" i="22"/>
  <c r="M86" i="22" s="1"/>
  <c r="J47" i="22"/>
  <c r="L47" i="22" s="1"/>
  <c r="J37" i="22"/>
  <c r="L37" i="22" s="1"/>
  <c r="J55" i="22"/>
  <c r="L55" i="22" s="1"/>
  <c r="K16" i="22"/>
  <c r="M16" i="22" s="1"/>
  <c r="K67" i="22"/>
  <c r="M67" i="22" s="1"/>
  <c r="K95" i="22"/>
  <c r="M95" i="22" s="1"/>
  <c r="K71" i="22"/>
  <c r="M71" i="22" s="1"/>
  <c r="K26" i="22"/>
  <c r="M26" i="22" s="1"/>
  <c r="J84" i="22"/>
  <c r="L84" i="22" s="1"/>
  <c r="J91" i="22"/>
  <c r="L91" i="22" s="1"/>
  <c r="J34" i="22"/>
  <c r="L34" i="22" s="1"/>
  <c r="J60" i="22"/>
  <c r="L60" i="22" s="1"/>
  <c r="K58" i="22"/>
  <c r="M58" i="22" s="1"/>
  <c r="K37" i="22"/>
  <c r="M37" i="22" s="1"/>
  <c r="K53" i="22"/>
  <c r="M53" i="22" s="1"/>
  <c r="J95" i="22"/>
  <c r="L95" i="22" s="1"/>
  <c r="K49" i="22"/>
  <c r="M49" i="22" s="1"/>
  <c r="J87" i="22"/>
  <c r="L87" i="22" s="1"/>
  <c r="J92" i="22"/>
  <c r="L92" i="22" s="1"/>
  <c r="K30" i="22"/>
  <c r="M30" i="22" s="1"/>
  <c r="J71" i="22"/>
  <c r="L71" i="22" s="1"/>
  <c r="J67" i="22"/>
  <c r="L67" i="22" s="1"/>
  <c r="J22" i="22"/>
  <c r="L22" i="22" s="1"/>
  <c r="J63" i="22"/>
  <c r="L63" i="22" s="1"/>
  <c r="K87" i="22"/>
  <c r="M87" i="22" s="1"/>
  <c r="J56" i="22"/>
  <c r="L56" i="22" s="1"/>
  <c r="K70" i="22"/>
  <c r="M70" i="22" s="1"/>
  <c r="J45" i="22"/>
  <c r="L45" i="22" s="1"/>
  <c r="K83" i="22"/>
  <c r="M83" i="22" s="1"/>
  <c r="K32" i="22"/>
  <c r="M32" i="22" s="1"/>
  <c r="J28" i="22"/>
  <c r="L28" i="22" s="1"/>
  <c r="K23" i="22"/>
  <c r="M23" i="22" s="1"/>
  <c r="J31" i="22"/>
  <c r="L31" i="22" s="1"/>
  <c r="K93" i="22"/>
  <c r="M93" i="22" s="1"/>
  <c r="K61" i="22"/>
  <c r="M61" i="22" s="1"/>
  <c r="J44" i="22"/>
  <c r="L44" i="22" s="1"/>
  <c r="J39" i="22"/>
  <c r="L39" i="22" s="1"/>
  <c r="K63" i="22"/>
  <c r="M63" i="22" s="1"/>
  <c r="J49" i="22"/>
  <c r="L49" i="22" s="1"/>
  <c r="K66" i="22"/>
  <c r="M66" i="22" s="1"/>
  <c r="J75" i="22"/>
  <c r="L75" i="22" s="1"/>
  <c r="K11" i="22"/>
  <c r="M11" i="22" s="1"/>
  <c r="K19" i="22"/>
  <c r="M19" i="22" s="1"/>
  <c r="K85" i="22"/>
  <c r="M85" i="22" s="1"/>
  <c r="J40" i="22"/>
  <c r="L40" i="22" s="1"/>
  <c r="J7" i="22"/>
  <c r="L7" i="22" s="1"/>
  <c r="J76" i="22"/>
  <c r="L76" i="22" s="1"/>
  <c r="K65" i="22"/>
  <c r="M65" i="22" s="1"/>
  <c r="J62" i="22"/>
  <c r="L62" i="22" s="1"/>
  <c r="K43" i="22"/>
  <c r="M43" i="22" s="1"/>
  <c r="K24" i="22"/>
  <c r="M24" i="22" s="1"/>
  <c r="K12" i="22"/>
  <c r="M12" i="22" s="1"/>
  <c r="K15" i="22"/>
  <c r="M15" i="22" s="1"/>
  <c r="J74" i="22"/>
  <c r="L74" i="22" s="1"/>
  <c r="K28" i="22"/>
  <c r="M28" i="22" s="1"/>
  <c r="K91" i="22"/>
  <c r="M91" i="22" s="1"/>
  <c r="J58" i="22"/>
  <c r="L58" i="22" s="1"/>
  <c r="J86" i="22"/>
  <c r="L86" i="22" s="1"/>
  <c r="J73" i="22"/>
  <c r="L73" i="22" s="1"/>
  <c r="J66" i="22"/>
  <c r="L66" i="22" s="1"/>
  <c r="J35" i="22"/>
  <c r="L35" i="22" s="1"/>
  <c r="J53" i="22"/>
  <c r="L53" i="22" s="1"/>
  <c r="K78" i="22"/>
  <c r="K47" i="22"/>
  <c r="M47" i="22" s="1"/>
  <c r="K8" i="22"/>
  <c r="M8" i="22" s="1"/>
  <c r="K89" i="22"/>
  <c r="M89" i="22" s="1"/>
  <c r="J48" i="22"/>
  <c r="L48" i="22" s="1"/>
  <c r="J94" i="22"/>
  <c r="L94" i="22" s="1"/>
  <c r="J41" i="22"/>
  <c r="L41" i="22" s="1"/>
  <c r="K29" i="22"/>
  <c r="M29" i="22" s="1"/>
  <c r="K88" i="22"/>
  <c r="M88" i="22" s="1"/>
  <c r="J79" i="22"/>
  <c r="L79" i="22" s="1"/>
  <c r="K45" i="22"/>
  <c r="M45" i="22" s="1"/>
  <c r="K62" i="22"/>
  <c r="M62" i="22" s="1"/>
  <c r="K81" i="22"/>
  <c r="M81" i="22" s="1"/>
  <c r="K57" i="22"/>
  <c r="M57" i="22" s="1"/>
  <c r="J2" i="22"/>
  <c r="L2" i="22" s="1"/>
  <c r="J25" i="22"/>
  <c r="L25" i="22" s="1"/>
  <c r="J43" i="22"/>
  <c r="L43" i="22" s="1"/>
  <c r="K80" i="22"/>
  <c r="M80" i="22" s="1"/>
  <c r="J64" i="22"/>
  <c r="L64" i="22" s="1"/>
  <c r="K51" i="22"/>
  <c r="M51" i="22" s="1"/>
  <c r="K69" i="22"/>
  <c r="M69" i="22" s="1"/>
  <c r="J52" i="22"/>
  <c r="L52" i="22" s="1"/>
  <c r="J36" i="22"/>
  <c r="L36" i="22" s="1"/>
  <c r="K94" i="22"/>
  <c r="M94" i="22" s="1"/>
  <c r="J70" i="22"/>
  <c r="L70" i="22" s="1"/>
  <c r="K96" i="22"/>
  <c r="M96" i="22" s="1"/>
  <c r="J72" i="22"/>
  <c r="L72" i="22" s="1"/>
  <c r="K73" i="22"/>
  <c r="M73" i="22" s="1"/>
  <c r="K17" i="22"/>
  <c r="M17" i="22" s="1"/>
  <c r="J38" i="22"/>
  <c r="L38" i="22" s="1"/>
  <c r="J54" i="22"/>
  <c r="L54" i="22" s="1"/>
  <c r="J5" i="22"/>
  <c r="L5" i="22" s="1"/>
  <c r="K27" i="22"/>
  <c r="M27" i="22" s="1"/>
  <c r="K44" i="22"/>
  <c r="M44" i="22" s="1"/>
  <c r="J69" i="22"/>
  <c r="L69" i="22" s="1"/>
  <c r="K90" i="22"/>
  <c r="M90" i="22" s="1"/>
  <c r="K21" i="22"/>
  <c r="M21" i="22" s="1"/>
  <c r="J42" i="22"/>
  <c r="L42" i="22" s="1"/>
  <c r="J9" i="22"/>
  <c r="L9" i="22" s="1"/>
  <c r="K92" i="22"/>
  <c r="M92" i="22" s="1"/>
  <c r="J57" i="22"/>
  <c r="L57" i="22" s="1"/>
  <c r="J15" i="22"/>
  <c r="L15" i="22" s="1"/>
  <c r="K31" i="22"/>
  <c r="M31" i="22" s="1"/>
  <c r="K48" i="22"/>
  <c r="M48" i="22" s="1"/>
  <c r="J46" i="22"/>
  <c r="L46" i="22" s="1"/>
  <c r="J19" i="22"/>
  <c r="L19" i="22" s="1"/>
  <c r="K36" i="22"/>
  <c r="M36" i="22" s="1"/>
  <c r="K52" i="22"/>
  <c r="M52" i="22" s="1"/>
  <c r="J77" i="22"/>
  <c r="L77" i="22" s="1"/>
  <c r="J61" i="22"/>
  <c r="L61" i="22" s="1"/>
  <c r="K82" i="22"/>
  <c r="M82" i="22" s="1"/>
  <c r="K13" i="22"/>
  <c r="M13" i="22" s="1"/>
  <c r="K33" i="22"/>
  <c r="M33" i="22" s="1"/>
  <c r="J50" i="22"/>
  <c r="L50" i="22" s="1"/>
  <c r="K84" i="22"/>
  <c r="M84" i="22" s="1"/>
  <c r="J23" i="22"/>
  <c r="L23" i="22" s="1"/>
  <c r="K40" i="22"/>
  <c r="M40" i="22" s="1"/>
  <c r="J11" i="22"/>
  <c r="L11" i="22" s="1"/>
  <c r="K27" i="21"/>
  <c r="M27" i="21" s="1"/>
  <c r="J22" i="21"/>
  <c r="L22" i="21" s="1"/>
  <c r="J51" i="21"/>
  <c r="L51" i="21" s="1"/>
  <c r="K90" i="21"/>
  <c r="M90" i="21" s="1"/>
  <c r="K3" i="21"/>
  <c r="M3" i="21" s="1"/>
  <c r="K45" i="21"/>
  <c r="M45" i="21" s="1"/>
  <c r="K15" i="21"/>
  <c r="M15" i="21" s="1"/>
  <c r="K31" i="21"/>
  <c r="M31" i="21" s="1"/>
  <c r="J18" i="21"/>
  <c r="L18" i="21" s="1"/>
  <c r="K19" i="21"/>
  <c r="M19" i="21" s="1"/>
  <c r="K23" i="21"/>
  <c r="M23" i="21" s="1"/>
  <c r="K13" i="21"/>
  <c r="M13" i="21" s="1"/>
  <c r="K29" i="21"/>
  <c r="M29" i="21" s="1"/>
  <c r="K84" i="21"/>
  <c r="M84" i="21" s="1"/>
  <c r="J34" i="21"/>
  <c r="L34" i="21" s="1"/>
  <c r="K25" i="21"/>
  <c r="M25" i="21" s="1"/>
  <c r="K83" i="21"/>
  <c r="M83" i="21" s="1"/>
  <c r="K54" i="21"/>
  <c r="M54" i="21" s="1"/>
  <c r="J17" i="21"/>
  <c r="L17" i="21" s="1"/>
  <c r="J46" i="21"/>
  <c r="L46" i="21" s="1"/>
  <c r="K21" i="21"/>
  <c r="M21" i="21" s="1"/>
  <c r="K20" i="21"/>
  <c r="M20" i="21" s="1"/>
  <c r="K64" i="21"/>
  <c r="M64" i="21" s="1"/>
  <c r="K24" i="21"/>
  <c r="M24" i="21" s="1"/>
  <c r="J83" i="21"/>
  <c r="L83" i="21" s="1"/>
  <c r="J36" i="21"/>
  <c r="L36" i="21" s="1"/>
  <c r="J70" i="21"/>
  <c r="L70" i="21" s="1"/>
  <c r="K8" i="21"/>
  <c r="M8" i="21" s="1"/>
  <c r="K85" i="21"/>
  <c r="M85" i="21" s="1"/>
  <c r="K72" i="21"/>
  <c r="M72" i="21" s="1"/>
  <c r="J56" i="21"/>
  <c r="L56" i="21" s="1"/>
  <c r="J59" i="21"/>
  <c r="L59" i="21" s="1"/>
  <c r="J24" i="21"/>
  <c r="L24" i="21" s="1"/>
  <c r="J39" i="21"/>
  <c r="L39" i="21" s="1"/>
  <c r="J38" i="21"/>
  <c r="L38" i="21" s="1"/>
  <c r="J65" i="21"/>
  <c r="L65" i="21" s="1"/>
  <c r="K91" i="21"/>
  <c r="M91" i="21" s="1"/>
  <c r="K41" i="21"/>
  <c r="M41" i="21" s="1"/>
  <c r="J47" i="21"/>
  <c r="L47" i="21" s="1"/>
  <c r="K28" i="21"/>
  <c r="M28" i="21" s="1"/>
  <c r="J6" i="21"/>
  <c r="L6" i="21" s="1"/>
  <c r="J67" i="21"/>
  <c r="L67" i="21" s="1"/>
  <c r="J32" i="21"/>
  <c r="L32" i="21" s="1"/>
  <c r="J48" i="21"/>
  <c r="L48" i="21" s="1"/>
  <c r="K62" i="21"/>
  <c r="M62" i="21" s="1"/>
  <c r="K33" i="21"/>
  <c r="M33" i="21" s="1"/>
  <c r="J14" i="21"/>
  <c r="L14" i="21" s="1"/>
  <c r="J94" i="21"/>
  <c r="L94" i="21" s="1"/>
  <c r="K79" i="21"/>
  <c r="M79" i="21" s="1"/>
  <c r="K16" i="21"/>
  <c r="M16" i="21" s="1"/>
  <c r="K88" i="21"/>
  <c r="M88" i="21" s="1"/>
  <c r="J30" i="21"/>
  <c r="L30" i="21" s="1"/>
  <c r="K67" i="21"/>
  <c r="M67" i="21" s="1"/>
  <c r="K32" i="21"/>
  <c r="M32" i="21" s="1"/>
  <c r="K74" i="21"/>
  <c r="M74" i="21" s="1"/>
  <c r="K82" i="21"/>
  <c r="M82" i="21" s="1"/>
  <c r="K43" i="21"/>
  <c r="M43" i="21" s="1"/>
  <c r="K9" i="21"/>
  <c r="M9" i="21" s="1"/>
  <c r="J42" i="21"/>
  <c r="L42" i="21" s="1"/>
  <c r="J35" i="21"/>
  <c r="L35" i="21" s="1"/>
  <c r="K60" i="21"/>
  <c r="M60" i="21" s="1"/>
  <c r="J10" i="21"/>
  <c r="L10" i="21" s="1"/>
  <c r="J44" i="21"/>
  <c r="L44" i="21" s="1"/>
  <c r="K2" i="21"/>
  <c r="M2" i="21" s="1"/>
  <c r="J37" i="21"/>
  <c r="L37" i="21" s="1"/>
  <c r="J82" i="21"/>
  <c r="L82" i="21" s="1"/>
  <c r="J43" i="21"/>
  <c r="L43" i="21" s="1"/>
  <c r="J7" i="21"/>
  <c r="L7" i="21" s="1"/>
  <c r="K51" i="21"/>
  <c r="M51" i="21" s="1"/>
  <c r="J26" i="21"/>
  <c r="L26" i="21" s="1"/>
  <c r="J74" i="21"/>
  <c r="L74" i="21" s="1"/>
  <c r="J58" i="21"/>
  <c r="L58" i="21" s="1"/>
  <c r="J92" i="21"/>
  <c r="L92" i="21" s="1"/>
  <c r="J89" i="21"/>
  <c r="L89" i="21" s="1"/>
  <c r="J3" i="21"/>
  <c r="L3" i="21" s="1"/>
  <c r="J69" i="21"/>
  <c r="L69" i="21" s="1"/>
  <c r="J63" i="21"/>
  <c r="L63" i="21" s="1"/>
  <c r="K40" i="21"/>
  <c r="M40" i="21" s="1"/>
  <c r="J75" i="21"/>
  <c r="L75" i="21" s="1"/>
  <c r="J23" i="21"/>
  <c r="L23" i="21" s="1"/>
  <c r="J20" i="21"/>
  <c r="L20" i="21" s="1"/>
  <c r="J5" i="21"/>
  <c r="L5" i="21" s="1"/>
  <c r="J76" i="21"/>
  <c r="L76" i="21" s="1"/>
  <c r="J60" i="21"/>
  <c r="L60" i="21" s="1"/>
  <c r="K86" i="21"/>
  <c r="M86" i="21" s="1"/>
  <c r="J79" i="21"/>
  <c r="L79" i="21" s="1"/>
  <c r="J96" i="21"/>
  <c r="L96" i="21" s="1"/>
  <c r="K49" i="21"/>
  <c r="M49" i="21" s="1"/>
  <c r="K6" i="21"/>
  <c r="M6" i="21" s="1"/>
  <c r="J16" i="21"/>
  <c r="L16" i="21" s="1"/>
  <c r="J93" i="21"/>
  <c r="L93" i="21" s="1"/>
  <c r="J78" i="21"/>
  <c r="L78" i="21" s="1"/>
  <c r="J68" i="21"/>
  <c r="L68" i="21" s="1"/>
  <c r="K18" i="21"/>
  <c r="M18" i="21" s="1"/>
  <c r="J66" i="21"/>
  <c r="L66" i="21" s="1"/>
  <c r="J28" i="21"/>
  <c r="L28" i="21" s="1"/>
  <c r="J9" i="21"/>
  <c r="L9" i="21" s="1"/>
  <c r="J77" i="21"/>
  <c r="L77" i="21" s="1"/>
  <c r="K71" i="21"/>
  <c r="M71" i="21" s="1"/>
  <c r="J41" i="21"/>
  <c r="L41" i="21" s="1"/>
  <c r="J21" i="21"/>
  <c r="L21" i="21" s="1"/>
  <c r="K93" i="21"/>
  <c r="M93" i="21" s="1"/>
  <c r="J62" i="21"/>
  <c r="L62" i="21" s="1"/>
  <c r="J57" i="21"/>
  <c r="L57" i="21" s="1"/>
  <c r="K59" i="21"/>
  <c r="M59" i="21" s="1"/>
  <c r="J61" i="21"/>
  <c r="L61" i="21" s="1"/>
  <c r="K92" i="21"/>
  <c r="M92" i="21" s="1"/>
  <c r="J80" i="21"/>
  <c r="L80" i="21" s="1"/>
  <c r="J73" i="21"/>
  <c r="L73" i="21" s="1"/>
  <c r="K55" i="21"/>
  <c r="M55" i="21" s="1"/>
  <c r="J52" i="21"/>
  <c r="L52" i="21" s="1"/>
  <c r="J95" i="21"/>
  <c r="L95" i="21" s="1"/>
  <c r="J53" i="21"/>
  <c r="L53" i="21" s="1"/>
  <c r="K81" i="21"/>
  <c r="M81" i="21" s="1"/>
  <c r="K68" i="21"/>
  <c r="M68" i="21" s="1"/>
  <c r="K94" i="21"/>
  <c r="M94" i="21" s="1"/>
  <c r="K78" i="21"/>
  <c r="K17" i="21"/>
  <c r="M17" i="21" s="1"/>
  <c r="K47" i="21"/>
  <c r="M47" i="21" s="1"/>
  <c r="J88" i="21"/>
  <c r="L88" i="21" s="1"/>
  <c r="K30" i="21"/>
  <c r="M30" i="21" s="1"/>
  <c r="K58" i="21"/>
  <c r="M58" i="21" s="1"/>
  <c r="J91" i="21"/>
  <c r="L91" i="21" s="1"/>
  <c r="J84" i="21"/>
  <c r="L84" i="21" s="1"/>
  <c r="K46" i="21"/>
  <c r="M46" i="21" s="1"/>
  <c r="K26" i="21"/>
  <c r="M26" i="21" s="1"/>
  <c r="J81" i="21"/>
  <c r="L81" i="21" s="1"/>
  <c r="J19" i="21"/>
  <c r="L19" i="21" s="1"/>
  <c r="J11" i="21"/>
  <c r="L11" i="21" s="1"/>
  <c r="J2" i="21"/>
  <c r="L2" i="21" s="1"/>
  <c r="J27" i="21"/>
  <c r="L27" i="21" s="1"/>
  <c r="J86" i="21"/>
  <c r="L86" i="21" s="1"/>
  <c r="K36" i="21"/>
  <c r="M36" i="21" s="1"/>
  <c r="K70" i="21"/>
  <c r="M70" i="21" s="1"/>
  <c r="K53" i="21"/>
  <c r="M53" i="21" s="1"/>
  <c r="J29" i="21"/>
  <c r="L29" i="21" s="1"/>
  <c r="K76" i="21"/>
  <c r="M76" i="21" s="1"/>
  <c r="K14" i="21"/>
  <c r="M14" i="21" s="1"/>
  <c r="J85" i="21"/>
  <c r="L85" i="21" s="1"/>
  <c r="K66" i="21"/>
  <c r="M66" i="21" s="1"/>
  <c r="J13" i="21"/>
  <c r="L13" i="21" s="1"/>
  <c r="J15" i="21"/>
  <c r="L15" i="21" s="1"/>
  <c r="J31" i="21"/>
  <c r="L31" i="21" s="1"/>
  <c r="J72" i="21"/>
  <c r="L72" i="21" s="1"/>
  <c r="K39" i="21"/>
  <c r="M39" i="21" s="1"/>
  <c r="K38" i="21"/>
  <c r="M38" i="21" s="1"/>
  <c r="K10" i="21"/>
  <c r="M10" i="21" s="1"/>
  <c r="K57" i="21"/>
  <c r="M57" i="21" s="1"/>
  <c r="K50" i="21"/>
  <c r="M50" i="21" s="1"/>
  <c r="J64" i="21"/>
  <c r="L64" i="21" s="1"/>
  <c r="K7" i="21"/>
  <c r="M7" i="21" s="1"/>
  <c r="K34" i="21"/>
  <c r="M34" i="21" s="1"/>
  <c r="K22" i="21"/>
  <c r="M22" i="21" s="1"/>
  <c r="K44" i="21"/>
  <c r="M44" i="21" s="1"/>
  <c r="J54" i="21"/>
  <c r="L54" i="21" s="1"/>
  <c r="J25" i="21"/>
  <c r="L25" i="21" s="1"/>
  <c r="J8" i="21"/>
  <c r="L8" i="21" s="1"/>
  <c r="J45" i="21"/>
  <c r="L45" i="21" s="1"/>
  <c r="K56" i="21"/>
  <c r="M56" i="21" s="1"/>
  <c r="K37" i="21"/>
  <c r="M37" i="21" s="1"/>
  <c r="K73" i="21"/>
  <c r="M73" i="21" s="1"/>
  <c r="K89" i="21"/>
  <c r="M89" i="21" s="1"/>
  <c r="J90" i="21"/>
  <c r="L90" i="21" s="1"/>
  <c r="J33" i="21"/>
  <c r="L33" i="21" s="1"/>
  <c r="J87" i="21"/>
  <c r="L87" i="21" s="1"/>
  <c r="K65" i="21"/>
  <c r="M65" i="21" s="1"/>
  <c r="K35" i="21"/>
  <c r="M35" i="21" s="1"/>
  <c r="K77" i="21"/>
  <c r="K61" i="21"/>
  <c r="M61" i="21" s="1"/>
  <c r="J71" i="21"/>
  <c r="L71" i="21" s="1"/>
  <c r="K52" i="21"/>
  <c r="M52" i="21" s="1"/>
  <c r="K63" i="21"/>
  <c r="M63" i="21" s="1"/>
  <c r="K48" i="21"/>
  <c r="M48" i="21" s="1"/>
  <c r="K69" i="21"/>
  <c r="M69" i="21" s="1"/>
  <c r="K5" i="21"/>
  <c r="M5" i="21" s="1"/>
  <c r="K4" i="21"/>
  <c r="M4" i="21" s="1"/>
  <c r="J55" i="21"/>
  <c r="L55" i="21" s="1"/>
  <c r="K19" i="20"/>
  <c r="M19" i="20" s="1"/>
  <c r="J59" i="20"/>
  <c r="L59" i="20" s="1"/>
  <c r="J88" i="20"/>
  <c r="L88" i="20" s="1"/>
  <c r="K6" i="20"/>
  <c r="M6" i="20" s="1"/>
  <c r="J65" i="20"/>
  <c r="L65" i="20" s="1"/>
  <c r="K78" i="20"/>
  <c r="K46" i="20"/>
  <c r="M46" i="20" s="1"/>
  <c r="J95" i="20"/>
  <c r="L95" i="20" s="1"/>
  <c r="J68" i="20"/>
  <c r="L68" i="20" s="1"/>
  <c r="J94" i="20"/>
  <c r="L94" i="20" s="1"/>
  <c r="K65" i="20"/>
  <c r="M65" i="20" s="1"/>
  <c r="J40" i="20"/>
  <c r="L40" i="20" s="1"/>
  <c r="K30" i="20"/>
  <c r="M30" i="20" s="1"/>
  <c r="J58" i="20"/>
  <c r="L58" i="20" s="1"/>
  <c r="K29" i="20"/>
  <c r="M29" i="20" s="1"/>
  <c r="J5" i="20"/>
  <c r="L5" i="20" s="1"/>
  <c r="J30" i="20"/>
  <c r="L30" i="20" s="1"/>
  <c r="J37" i="20"/>
  <c r="L37" i="20" s="1"/>
  <c r="K59" i="20"/>
  <c r="M59" i="20" s="1"/>
  <c r="J20" i="20"/>
  <c r="L20" i="20" s="1"/>
  <c r="K66" i="20"/>
  <c r="M66" i="20" s="1"/>
  <c r="J87" i="20"/>
  <c r="L87" i="20" s="1"/>
  <c r="K40" i="20"/>
  <c r="M40" i="20" s="1"/>
  <c r="K48" i="20"/>
  <c r="M48" i="20" s="1"/>
  <c r="K88" i="20"/>
  <c r="M88" i="20" s="1"/>
  <c r="K13" i="20"/>
  <c r="M13" i="20" s="1"/>
  <c r="K16" i="20"/>
  <c r="M16" i="20" s="1"/>
  <c r="K11" i="20"/>
  <c r="M11" i="20" s="1"/>
  <c r="K5" i="20"/>
  <c r="M5" i="20" s="1"/>
  <c r="J53" i="20"/>
  <c r="L53" i="20" s="1"/>
  <c r="K24" i="20"/>
  <c r="M24" i="20" s="1"/>
  <c r="J36" i="20"/>
  <c r="L36" i="20" s="1"/>
  <c r="J73" i="20"/>
  <c r="L73" i="20" s="1"/>
  <c r="K91" i="20"/>
  <c r="M91" i="20" s="1"/>
  <c r="J86" i="20"/>
  <c r="L86" i="20" s="1"/>
  <c r="J77" i="20"/>
  <c r="L77" i="20" s="1"/>
  <c r="J76" i="20"/>
  <c r="L76" i="20" s="1"/>
  <c r="J48" i="20"/>
  <c r="L48" i="20" s="1"/>
  <c r="J7" i="20"/>
  <c r="L7" i="20" s="1"/>
  <c r="J32" i="20"/>
  <c r="L32" i="20" s="1"/>
  <c r="K9" i="20"/>
  <c r="M9" i="20" s="1"/>
  <c r="J72" i="20"/>
  <c r="L72" i="20" s="1"/>
  <c r="J29" i="20"/>
  <c r="L29" i="20" s="1"/>
  <c r="J33" i="20"/>
  <c r="L33" i="20" s="1"/>
  <c r="K60" i="20"/>
  <c r="M60" i="20" s="1"/>
  <c r="J51" i="20"/>
  <c r="L51" i="20" s="1"/>
  <c r="K18" i="20"/>
  <c r="M18" i="20" s="1"/>
  <c r="K2" i="20"/>
  <c r="M2" i="20" s="1"/>
  <c r="J16" i="20"/>
  <c r="L16" i="20" s="1"/>
  <c r="K77" i="20"/>
  <c r="K69" i="20"/>
  <c r="M69" i="20" s="1"/>
  <c r="J50" i="20"/>
  <c r="L50" i="20" s="1"/>
  <c r="K70" i="20"/>
  <c r="M70" i="20" s="1"/>
  <c r="J56" i="20"/>
  <c r="L56" i="20" s="1"/>
  <c r="K17" i="20"/>
  <c r="M17" i="20" s="1"/>
  <c r="K82" i="20"/>
  <c r="M82" i="20" s="1"/>
  <c r="J42" i="20"/>
  <c r="L42" i="20" s="1"/>
  <c r="K22" i="20"/>
  <c r="M22" i="20" s="1"/>
  <c r="J34" i="20"/>
  <c r="L34" i="20" s="1"/>
  <c r="J64" i="20"/>
  <c r="L64" i="20" s="1"/>
  <c r="K83" i="20"/>
  <c r="M83" i="20" s="1"/>
  <c r="K58" i="20"/>
  <c r="M58" i="20" s="1"/>
  <c r="K23" i="20"/>
  <c r="M23" i="20" s="1"/>
  <c r="J52" i="20"/>
  <c r="L52" i="20" s="1"/>
  <c r="K34" i="20"/>
  <c r="M34" i="20" s="1"/>
  <c r="J2" i="20"/>
  <c r="L2" i="20" s="1"/>
  <c r="J38" i="20"/>
  <c r="L38" i="20" s="1"/>
  <c r="K3" i="20"/>
  <c r="M3" i="20" s="1"/>
  <c r="K56" i="20"/>
  <c r="M56" i="20" s="1"/>
  <c r="J45" i="20"/>
  <c r="L45" i="20" s="1"/>
  <c r="K79" i="20"/>
  <c r="M79" i="20" s="1"/>
  <c r="J17" i="20"/>
  <c r="L17" i="20" s="1"/>
  <c r="K33" i="20"/>
  <c r="M33" i="20" s="1"/>
  <c r="K25" i="20"/>
  <c r="M25" i="20" s="1"/>
  <c r="J54" i="20"/>
  <c r="L54" i="20" s="1"/>
  <c r="K14" i="20"/>
  <c r="M14" i="20" s="1"/>
  <c r="K27" i="20"/>
  <c r="M27" i="20" s="1"/>
  <c r="J74" i="20"/>
  <c r="L74" i="20" s="1"/>
  <c r="J69" i="20"/>
  <c r="L69" i="20" s="1"/>
  <c r="J63" i="20"/>
  <c r="L63" i="20" s="1"/>
  <c r="K95" i="20"/>
  <c r="M95" i="20" s="1"/>
  <c r="J44" i="20"/>
  <c r="L44" i="20" s="1"/>
  <c r="K28" i="20"/>
  <c r="M28" i="20" s="1"/>
  <c r="J11" i="20"/>
  <c r="L11" i="20" s="1"/>
  <c r="K38" i="20"/>
  <c r="M38" i="20" s="1"/>
  <c r="K62" i="20"/>
  <c r="M62" i="20" s="1"/>
  <c r="J3" i="20"/>
  <c r="L3" i="20" s="1"/>
  <c r="J23" i="20"/>
  <c r="L23" i="20" s="1"/>
  <c r="K61" i="20"/>
  <c r="M61" i="20" s="1"/>
  <c r="J91" i="20"/>
  <c r="L91" i="20" s="1"/>
  <c r="K73" i="20"/>
  <c r="M73" i="20" s="1"/>
  <c r="K15" i="20"/>
  <c r="M15" i="20" s="1"/>
  <c r="J78" i="20"/>
  <c r="L78" i="20" s="1"/>
  <c r="K52" i="20"/>
  <c r="M52" i="20" s="1"/>
  <c r="J26" i="20"/>
  <c r="L26" i="20" s="1"/>
  <c r="J49" i="20"/>
  <c r="L49" i="20" s="1"/>
  <c r="J75" i="20"/>
  <c r="L75" i="20" s="1"/>
  <c r="J70" i="20"/>
  <c r="L70" i="20" s="1"/>
  <c r="J28" i="20"/>
  <c r="L28" i="20" s="1"/>
  <c r="J90" i="20"/>
  <c r="L90" i="20" s="1"/>
  <c r="J46" i="20"/>
  <c r="L46" i="20" s="1"/>
  <c r="K43" i="20"/>
  <c r="M43" i="20" s="1"/>
  <c r="K20" i="20"/>
  <c r="M20" i="20" s="1"/>
  <c r="K81" i="20"/>
  <c r="M81" i="20" s="1"/>
  <c r="J93" i="20"/>
  <c r="L93" i="20" s="1"/>
  <c r="J81" i="20"/>
  <c r="L81" i="20" s="1"/>
  <c r="K36" i="20"/>
  <c r="M36" i="20" s="1"/>
  <c r="J71" i="20"/>
  <c r="L71" i="20" s="1"/>
  <c r="J39" i="20"/>
  <c r="L39" i="20" s="1"/>
  <c r="J57" i="20"/>
  <c r="L57" i="20" s="1"/>
  <c r="J67" i="20"/>
  <c r="L67" i="20" s="1"/>
  <c r="J80" i="20"/>
  <c r="L80" i="20" s="1"/>
  <c r="K21" i="20"/>
  <c r="M21" i="20" s="1"/>
  <c r="J6" i="20"/>
  <c r="L6" i="20" s="1"/>
  <c r="K87" i="20"/>
  <c r="M87" i="20" s="1"/>
  <c r="K72" i="20"/>
  <c r="M72" i="20" s="1"/>
  <c r="J12" i="20"/>
  <c r="L12" i="20" s="1"/>
  <c r="J85" i="20"/>
  <c r="L85" i="20" s="1"/>
  <c r="J15" i="20"/>
  <c r="L15" i="20" s="1"/>
  <c r="K10" i="20"/>
  <c r="M10" i="20" s="1"/>
  <c r="J96" i="20"/>
  <c r="L96" i="20" s="1"/>
  <c r="K80" i="20"/>
  <c r="M80" i="20" s="1"/>
  <c r="J35" i="20"/>
  <c r="L35" i="20" s="1"/>
  <c r="K26" i="20"/>
  <c r="M26" i="20" s="1"/>
  <c r="K92" i="20"/>
  <c r="M92" i="20" s="1"/>
  <c r="K74" i="20"/>
  <c r="M74" i="20" s="1"/>
  <c r="K85" i="20"/>
  <c r="M85" i="20" s="1"/>
  <c r="K47" i="20"/>
  <c r="M47" i="20" s="1"/>
  <c r="K12" i="20"/>
  <c r="M12" i="20" s="1"/>
  <c r="K37" i="20"/>
  <c r="M37" i="20" s="1"/>
  <c r="J55" i="20"/>
  <c r="L55" i="20" s="1"/>
  <c r="J84" i="20"/>
  <c r="L84" i="20" s="1"/>
  <c r="J10" i="20"/>
  <c r="L10" i="20" s="1"/>
  <c r="K75" i="20"/>
  <c r="M75" i="20" s="1"/>
  <c r="J47" i="20"/>
  <c r="L47" i="20" s="1"/>
  <c r="K8" i="20"/>
  <c r="M8" i="20" s="1"/>
  <c r="J24" i="20"/>
  <c r="L24" i="20" s="1"/>
  <c r="K84" i="20"/>
  <c r="M84" i="20" s="1"/>
  <c r="K93" i="20"/>
  <c r="M93" i="20" s="1"/>
  <c r="K32" i="20"/>
  <c r="M32" i="20" s="1"/>
  <c r="K55" i="20"/>
  <c r="M55" i="20" s="1"/>
  <c r="K90" i="20"/>
  <c r="M90" i="20" s="1"/>
  <c r="J43" i="20"/>
  <c r="L43" i="20" s="1"/>
  <c r="K89" i="20"/>
  <c r="M89" i="20" s="1"/>
  <c r="K96" i="20"/>
  <c r="M96" i="20" s="1"/>
  <c r="K42" i="20"/>
  <c r="M42" i="20" s="1"/>
  <c r="K51" i="20"/>
  <c r="M51" i="20" s="1"/>
  <c r="J9" i="20"/>
  <c r="L9" i="20" s="1"/>
  <c r="J13" i="20"/>
  <c r="L13" i="20" s="1"/>
  <c r="J14" i="20"/>
  <c r="L14" i="20" s="1"/>
  <c r="J19" i="20"/>
  <c r="L19" i="20" s="1"/>
  <c r="K45" i="20"/>
  <c r="M45" i="20" s="1"/>
  <c r="J31" i="20"/>
  <c r="L31" i="20" s="1"/>
  <c r="K71" i="20"/>
  <c r="M71" i="20" s="1"/>
  <c r="K54" i="20"/>
  <c r="M54" i="20" s="1"/>
  <c r="J21" i="20"/>
  <c r="L21" i="20" s="1"/>
  <c r="J4" i="20"/>
  <c r="L4" i="20" s="1"/>
  <c r="K41" i="20"/>
  <c r="M41" i="20" s="1"/>
  <c r="J18" i="20"/>
  <c r="L18" i="20" s="1"/>
  <c r="J27" i="20"/>
  <c r="L27" i="20" s="1"/>
  <c r="K76" i="20"/>
  <c r="M76" i="20" s="1"/>
  <c r="K57" i="20"/>
  <c r="M57" i="20" s="1"/>
  <c r="K44" i="20"/>
  <c r="M44" i="20" s="1"/>
  <c r="K50" i="20"/>
  <c r="M50" i="20" s="1"/>
  <c r="K39" i="20"/>
  <c r="M39" i="20" s="1"/>
  <c r="J25" i="20"/>
  <c r="L25" i="20" s="1"/>
  <c r="J8" i="20"/>
  <c r="L8" i="20" s="1"/>
  <c r="K49" i="20"/>
  <c r="M49" i="20" s="1"/>
  <c r="J22" i="20"/>
  <c r="L22" i="20" s="1"/>
  <c r="K35" i="20"/>
  <c r="M35" i="20" s="1"/>
  <c r="J79" i="20"/>
  <c r="L79" i="20" s="1"/>
  <c r="K68" i="20"/>
  <c r="M68" i="20" s="1"/>
  <c r="J89" i="20"/>
  <c r="L89" i="20" s="1"/>
  <c r="J92" i="20"/>
  <c r="L92" i="20" s="1"/>
  <c r="K53" i="20"/>
  <c r="M53" i="20" s="1"/>
  <c r="K28" i="19"/>
  <c r="M28" i="19" s="1"/>
  <c r="K14" i="19"/>
  <c r="M14" i="19" s="1"/>
  <c r="J6" i="19"/>
  <c r="L6" i="19" s="1"/>
  <c r="J4" i="19"/>
  <c r="L4" i="19" s="1"/>
  <c r="J5" i="19"/>
  <c r="L5" i="19" s="1"/>
  <c r="K40" i="19"/>
  <c r="M40" i="19" s="1"/>
  <c r="K52" i="19"/>
  <c r="M52" i="19" s="1"/>
  <c r="J2" i="19"/>
  <c r="L2" i="19" s="1"/>
  <c r="K24" i="19"/>
  <c r="M24" i="19" s="1"/>
  <c r="J31" i="19"/>
  <c r="L31" i="19" s="1"/>
  <c r="K36" i="19"/>
  <c r="M36" i="19" s="1"/>
  <c r="J36" i="19"/>
  <c r="L36" i="19" s="1"/>
  <c r="J62" i="19"/>
  <c r="L62" i="19" s="1"/>
  <c r="J28" i="19"/>
  <c r="L28" i="19" s="1"/>
  <c r="K13" i="19"/>
  <c r="M13" i="19" s="1"/>
  <c r="K75" i="19"/>
  <c r="M75" i="19" s="1"/>
  <c r="K2" i="19"/>
  <c r="M2" i="19" s="1"/>
  <c r="J61" i="19"/>
  <c r="L61" i="19" s="1"/>
  <c r="K44" i="19"/>
  <c r="M44" i="19" s="1"/>
  <c r="J54" i="19"/>
  <c r="L54" i="19" s="1"/>
  <c r="K87" i="19"/>
  <c r="M87" i="19" s="1"/>
  <c r="K90" i="19"/>
  <c r="M90" i="19" s="1"/>
  <c r="K49" i="19"/>
  <c r="M49" i="19" s="1"/>
  <c r="K78" i="19"/>
  <c r="K58" i="19"/>
  <c r="M58" i="19" s="1"/>
  <c r="K85" i="19"/>
  <c r="M85" i="19" s="1"/>
  <c r="K69" i="19"/>
  <c r="M69" i="19" s="1"/>
  <c r="K22" i="19"/>
  <c r="M22" i="19" s="1"/>
  <c r="K67" i="19"/>
  <c r="M67" i="19" s="1"/>
  <c r="K94" i="19"/>
  <c r="M94" i="19" s="1"/>
  <c r="K74" i="19"/>
  <c r="M74" i="19" s="1"/>
  <c r="J48" i="19"/>
  <c r="L48" i="19" s="1"/>
  <c r="K32" i="19"/>
  <c r="M32" i="19" s="1"/>
  <c r="K7" i="19"/>
  <c r="M7" i="19" s="1"/>
  <c r="J89" i="19"/>
  <c r="L89" i="19" s="1"/>
  <c r="K66" i="19"/>
  <c r="M66" i="19" s="1"/>
  <c r="J46" i="19"/>
  <c r="L46" i="19" s="1"/>
  <c r="K71" i="19"/>
  <c r="M71" i="19" s="1"/>
  <c r="J82" i="19"/>
  <c r="L82" i="19" s="1"/>
  <c r="K50" i="19"/>
  <c r="M50" i="19" s="1"/>
  <c r="J11" i="19"/>
  <c r="L11" i="19" s="1"/>
  <c r="J77" i="19"/>
  <c r="L77" i="19" s="1"/>
  <c r="K27" i="19"/>
  <c r="M27" i="19" s="1"/>
  <c r="J70" i="19"/>
  <c r="L70" i="19" s="1"/>
  <c r="J86" i="19"/>
  <c r="L86" i="19" s="1"/>
  <c r="J25" i="19"/>
  <c r="L25" i="19" s="1"/>
  <c r="J37" i="19"/>
  <c r="L37" i="19" s="1"/>
  <c r="K41" i="19"/>
  <c r="M41" i="19" s="1"/>
  <c r="J32" i="19"/>
  <c r="L32" i="19" s="1"/>
  <c r="K30" i="19"/>
  <c r="M30" i="19" s="1"/>
  <c r="K23" i="19"/>
  <c r="M23" i="19" s="1"/>
  <c r="J20" i="19"/>
  <c r="L20" i="19" s="1"/>
  <c r="K21" i="19"/>
  <c r="M21" i="19" s="1"/>
  <c r="K35" i="19"/>
  <c r="M35" i="19" s="1"/>
  <c r="K4" i="19"/>
  <c r="M4" i="19" s="1"/>
  <c r="K84" i="19"/>
  <c r="M84" i="19" s="1"/>
  <c r="J60" i="19"/>
  <c r="L60" i="19" s="1"/>
  <c r="J50" i="19"/>
  <c r="L50" i="19" s="1"/>
  <c r="J52" i="19"/>
  <c r="L52" i="19" s="1"/>
  <c r="K31" i="19"/>
  <c r="M31" i="19" s="1"/>
  <c r="J59" i="19"/>
  <c r="L59" i="19" s="1"/>
  <c r="J39" i="19"/>
  <c r="L39" i="19" s="1"/>
  <c r="K56" i="19"/>
  <c r="M56" i="19" s="1"/>
  <c r="J96" i="19"/>
  <c r="L96" i="19" s="1"/>
  <c r="K46" i="19"/>
  <c r="M46" i="19" s="1"/>
  <c r="K57" i="19"/>
  <c r="M57" i="19" s="1"/>
  <c r="J64" i="19"/>
  <c r="L64" i="19" s="1"/>
  <c r="J18" i="19"/>
  <c r="L18" i="19" s="1"/>
  <c r="K12" i="19"/>
  <c r="M12" i="19" s="1"/>
  <c r="K38" i="19"/>
  <c r="M38" i="19" s="1"/>
  <c r="J90" i="19"/>
  <c r="L90" i="19" s="1"/>
  <c r="K43" i="19"/>
  <c r="M43" i="19" s="1"/>
  <c r="K95" i="19"/>
  <c r="M95" i="19" s="1"/>
  <c r="J65" i="19"/>
  <c r="L65" i="19" s="1"/>
  <c r="J68" i="19"/>
  <c r="L68" i="19" s="1"/>
  <c r="J3" i="19"/>
  <c r="L3" i="19" s="1"/>
  <c r="K70" i="19"/>
  <c r="M70" i="19" s="1"/>
  <c r="J23" i="19"/>
  <c r="L23" i="19" s="1"/>
  <c r="K76" i="19"/>
  <c r="M76" i="19" s="1"/>
  <c r="K96" i="19"/>
  <c r="M96" i="19" s="1"/>
  <c r="J9" i="19"/>
  <c r="L9" i="19" s="1"/>
  <c r="J49" i="19"/>
  <c r="L49" i="19" s="1"/>
  <c r="K17" i="19"/>
  <c r="M17" i="19" s="1"/>
  <c r="J71" i="19"/>
  <c r="L71" i="19" s="1"/>
  <c r="K65" i="19"/>
  <c r="M65" i="19" s="1"/>
  <c r="J73" i="19"/>
  <c r="L73" i="19" s="1"/>
  <c r="J17" i="19"/>
  <c r="L17" i="19" s="1"/>
  <c r="J51" i="19"/>
  <c r="L51" i="19" s="1"/>
  <c r="K3" i="19"/>
  <c r="M3" i="19" s="1"/>
  <c r="J91" i="19"/>
  <c r="L91" i="19" s="1"/>
  <c r="J16" i="19"/>
  <c r="L16" i="19" s="1"/>
  <c r="K48" i="19"/>
  <c r="M48" i="19" s="1"/>
  <c r="K60" i="19"/>
  <c r="M60" i="19" s="1"/>
  <c r="J8" i="19"/>
  <c r="L8" i="19" s="1"/>
  <c r="K79" i="19"/>
  <c r="M79" i="19" s="1"/>
  <c r="J56" i="19"/>
  <c r="L56" i="19" s="1"/>
  <c r="K5" i="19"/>
  <c r="M5" i="19" s="1"/>
  <c r="J35" i="19"/>
  <c r="L35" i="19" s="1"/>
  <c r="J63" i="19"/>
  <c r="L63" i="19" s="1"/>
  <c r="J69" i="19"/>
  <c r="L69" i="19" s="1"/>
  <c r="J75" i="19"/>
  <c r="L75" i="19" s="1"/>
  <c r="J80" i="19"/>
  <c r="L80" i="19" s="1"/>
  <c r="K51" i="19"/>
  <c r="M51" i="19" s="1"/>
  <c r="K19" i="19"/>
  <c r="M19" i="19" s="1"/>
  <c r="J93" i="19"/>
  <c r="L93" i="19" s="1"/>
  <c r="J7" i="19"/>
  <c r="L7" i="19" s="1"/>
  <c r="J14" i="19"/>
  <c r="L14" i="19" s="1"/>
  <c r="K33" i="19"/>
  <c r="M33" i="19" s="1"/>
  <c r="J29" i="19"/>
  <c r="L29" i="19" s="1"/>
  <c r="J83" i="19"/>
  <c r="L83" i="19" s="1"/>
  <c r="K88" i="19"/>
  <c r="M88" i="19" s="1"/>
  <c r="J74" i="19"/>
  <c r="L74" i="19" s="1"/>
  <c r="J22" i="19"/>
  <c r="L22" i="19" s="1"/>
  <c r="J15" i="19"/>
  <c r="L15" i="19" s="1"/>
  <c r="K53" i="19"/>
  <c r="M53" i="19" s="1"/>
  <c r="J21" i="19"/>
  <c r="L21" i="19" s="1"/>
  <c r="K68" i="19"/>
  <c r="M68" i="19" s="1"/>
  <c r="K8" i="19"/>
  <c r="M8" i="19" s="1"/>
  <c r="J43" i="19"/>
  <c r="L43" i="19" s="1"/>
  <c r="K34" i="19"/>
  <c r="M34" i="19" s="1"/>
  <c r="J81" i="19"/>
  <c r="L81" i="19" s="1"/>
  <c r="J44" i="19"/>
  <c r="L44" i="19" s="1"/>
  <c r="J67" i="19"/>
  <c r="L67" i="19" s="1"/>
  <c r="J47" i="19"/>
  <c r="L47" i="19" s="1"/>
  <c r="J57" i="19"/>
  <c r="L57" i="19" s="1"/>
  <c r="K62" i="19"/>
  <c r="M62" i="19" s="1"/>
  <c r="K11" i="19"/>
  <c r="M11" i="19" s="1"/>
  <c r="K72" i="19"/>
  <c r="M72" i="19" s="1"/>
  <c r="J13" i="19"/>
  <c r="L13" i="19" s="1"/>
  <c r="K54" i="19"/>
  <c r="M54" i="19" s="1"/>
  <c r="K10" i="19"/>
  <c r="M10" i="19" s="1"/>
  <c r="J40" i="19"/>
  <c r="L40" i="19" s="1"/>
  <c r="J55" i="19"/>
  <c r="L55" i="19" s="1"/>
  <c r="K73" i="19"/>
  <c r="M73" i="19" s="1"/>
  <c r="J85" i="19"/>
  <c r="L85" i="19" s="1"/>
  <c r="J45" i="19"/>
  <c r="L45" i="19" s="1"/>
  <c r="K92" i="19"/>
  <c r="M92" i="19" s="1"/>
  <c r="J42" i="19"/>
  <c r="L42" i="19" s="1"/>
  <c r="J26" i="19"/>
  <c r="L26" i="19" s="1"/>
  <c r="J24" i="19"/>
  <c r="L24" i="19" s="1"/>
  <c r="J38" i="19"/>
  <c r="L38" i="19" s="1"/>
  <c r="K29" i="19"/>
  <c r="M29" i="19" s="1"/>
  <c r="J88" i="19"/>
  <c r="L88" i="19" s="1"/>
  <c r="J58" i="19"/>
  <c r="L58" i="19" s="1"/>
  <c r="J94" i="19"/>
  <c r="L94" i="19" s="1"/>
  <c r="K15" i="19"/>
  <c r="M15" i="19" s="1"/>
  <c r="J53" i="19"/>
  <c r="L53" i="19" s="1"/>
  <c r="K91" i="19"/>
  <c r="M91" i="19" s="1"/>
  <c r="J66" i="19"/>
  <c r="L66" i="19" s="1"/>
  <c r="K47" i="19"/>
  <c r="M47" i="19" s="1"/>
  <c r="J34" i="19"/>
  <c r="L34" i="19" s="1"/>
  <c r="K77" i="19"/>
  <c r="K9" i="19"/>
  <c r="M9" i="19" s="1"/>
  <c r="J78" i="19"/>
  <c r="L78" i="19" s="1"/>
  <c r="K16" i="19"/>
  <c r="M16" i="19" s="1"/>
  <c r="K45" i="19"/>
  <c r="M45" i="19" s="1"/>
  <c r="K61" i="19"/>
  <c r="M61" i="19" s="1"/>
  <c r="K42" i="19"/>
  <c r="M42" i="19" s="1"/>
  <c r="K26" i="19"/>
  <c r="M26" i="19" s="1"/>
  <c r="K89" i="19"/>
  <c r="M89" i="19" s="1"/>
  <c r="K37" i="19"/>
  <c r="M37" i="19" s="1"/>
  <c r="K80" i="19"/>
  <c r="M80" i="19" s="1"/>
  <c r="K64" i="19"/>
  <c r="M64" i="19" s="1"/>
  <c r="K63" i="19"/>
  <c r="M63" i="19" s="1"/>
  <c r="J19" i="19"/>
  <c r="L19" i="19" s="1"/>
  <c r="K93" i="19"/>
  <c r="M93" i="19" s="1"/>
  <c r="J76" i="19"/>
  <c r="L76" i="19" s="1"/>
  <c r="K82" i="19"/>
  <c r="M82" i="19" s="1"/>
  <c r="K39" i="19"/>
  <c r="M39" i="19" s="1"/>
  <c r="J27" i="19"/>
  <c r="L27" i="19" s="1"/>
  <c r="J72" i="19"/>
  <c r="L72" i="19" s="1"/>
  <c r="K6" i="19"/>
  <c r="M6" i="19" s="1"/>
  <c r="J30" i="19"/>
  <c r="L30" i="19" s="1"/>
  <c r="K83" i="19"/>
  <c r="M83" i="19" s="1"/>
  <c r="J84" i="19"/>
  <c r="L84" i="19" s="1"/>
  <c r="J12" i="19"/>
  <c r="L12" i="19" s="1"/>
  <c r="K20" i="19"/>
  <c r="M20" i="19" s="1"/>
  <c r="Q9" i="14"/>
  <c r="E66" i="14"/>
  <c r="Q4" i="14"/>
  <c r="Q8" i="14"/>
  <c r="Q10" i="14"/>
  <c r="Q1" i="14"/>
  <c r="F4" i="14"/>
  <c r="E5" i="14"/>
  <c r="F8" i="14"/>
  <c r="E9" i="14"/>
  <c r="E10" i="14"/>
  <c r="E11" i="14"/>
  <c r="F14" i="14"/>
  <c r="F16" i="14"/>
  <c r="F18" i="14"/>
  <c r="F20" i="14"/>
  <c r="F22" i="14"/>
  <c r="F24" i="14"/>
  <c r="F26" i="14"/>
  <c r="F28" i="14"/>
  <c r="F30" i="14"/>
  <c r="F32" i="14"/>
  <c r="F34" i="14"/>
  <c r="F36" i="14"/>
  <c r="F38" i="14"/>
  <c r="F40" i="14"/>
  <c r="E41" i="14"/>
  <c r="E42" i="14"/>
  <c r="F48" i="14"/>
  <c r="E49" i="14"/>
  <c r="E53" i="14"/>
  <c r="E57" i="14"/>
  <c r="E61" i="14"/>
  <c r="E2" i="14"/>
  <c r="F5" i="14"/>
  <c r="E6" i="14"/>
  <c r="F9" i="14"/>
  <c r="F10" i="14"/>
  <c r="F11" i="14"/>
  <c r="E13" i="14"/>
  <c r="E15" i="14"/>
  <c r="E17" i="14"/>
  <c r="E19" i="14"/>
  <c r="E21" i="14"/>
  <c r="E23" i="14"/>
  <c r="E25" i="14"/>
  <c r="E27" i="14"/>
  <c r="E29" i="14"/>
  <c r="E31" i="14"/>
  <c r="E33" i="14"/>
  <c r="E35" i="14"/>
  <c r="E37" i="14"/>
  <c r="E39" i="14"/>
  <c r="F42" i="14"/>
  <c r="E43" i="14"/>
  <c r="E44" i="14"/>
  <c r="E52" i="14"/>
  <c r="E56" i="14"/>
  <c r="E60" i="14"/>
  <c r="E64" i="14"/>
  <c r="F96" i="14"/>
  <c r="F94" i="14"/>
  <c r="F92" i="14"/>
  <c r="F90" i="14"/>
  <c r="F88" i="14"/>
  <c r="F86" i="14"/>
  <c r="F84" i="14"/>
  <c r="F82" i="14"/>
  <c r="F80" i="14"/>
  <c r="E78" i="14"/>
  <c r="F77" i="14"/>
  <c r="F75" i="14"/>
  <c r="F73" i="14"/>
  <c r="F71" i="14"/>
  <c r="F69" i="14"/>
  <c r="F67" i="14"/>
  <c r="F65" i="14"/>
  <c r="F63" i="14"/>
  <c r="F61" i="14"/>
  <c r="F59" i="14"/>
  <c r="F57" i="14"/>
  <c r="F55" i="14"/>
  <c r="F53" i="14"/>
  <c r="H53" i="14" s="1"/>
  <c r="J53" i="14" s="1"/>
  <c r="F51" i="14"/>
  <c r="F49" i="14"/>
  <c r="F47" i="14"/>
  <c r="F45" i="14"/>
  <c r="F43" i="14"/>
  <c r="F41" i="14"/>
  <c r="E96" i="14"/>
  <c r="E94" i="14"/>
  <c r="E92" i="14"/>
  <c r="E90" i="14"/>
  <c r="E88" i="14"/>
  <c r="E86" i="14"/>
  <c r="E84" i="14"/>
  <c r="E82" i="14"/>
  <c r="E80" i="14"/>
  <c r="E77" i="14"/>
  <c r="G77" i="14" s="1"/>
  <c r="I77" i="14" s="1"/>
  <c r="E75" i="14"/>
  <c r="G75" i="14" s="1"/>
  <c r="I75" i="14" s="1"/>
  <c r="E73" i="14"/>
  <c r="G73" i="14" s="1"/>
  <c r="I73" i="14" s="1"/>
  <c r="E71" i="14"/>
  <c r="G71" i="14" s="1"/>
  <c r="I71" i="14" s="1"/>
  <c r="E69" i="14"/>
  <c r="G69" i="14" s="1"/>
  <c r="I69" i="14" s="1"/>
  <c r="E67" i="14"/>
  <c r="G67" i="14" s="1"/>
  <c r="I67" i="14" s="1"/>
  <c r="E65" i="14"/>
  <c r="G65" i="14" s="1"/>
  <c r="I65" i="14" s="1"/>
  <c r="F95" i="14"/>
  <c r="F93" i="14"/>
  <c r="F91" i="14"/>
  <c r="F89" i="14"/>
  <c r="F87" i="14"/>
  <c r="F85" i="14"/>
  <c r="F83" i="14"/>
  <c r="F81" i="14"/>
  <c r="F79" i="14"/>
  <c r="F76" i="14"/>
  <c r="F74" i="14"/>
  <c r="F72" i="14"/>
  <c r="F70" i="14"/>
  <c r="F68" i="14"/>
  <c r="F66" i="14"/>
  <c r="F64" i="14"/>
  <c r="F62" i="14"/>
  <c r="F60" i="14"/>
  <c r="H60" i="14" s="1"/>
  <c r="J60" i="14" s="1"/>
  <c r="F58" i="14"/>
  <c r="F56" i="14"/>
  <c r="F54" i="14"/>
  <c r="F52" i="14"/>
  <c r="F50" i="14"/>
  <c r="E95" i="14"/>
  <c r="E93" i="14"/>
  <c r="E91" i="14"/>
  <c r="E89" i="14"/>
  <c r="E87" i="14"/>
  <c r="E85" i="14"/>
  <c r="E83" i="14"/>
  <c r="E81" i="14"/>
  <c r="E79" i="14"/>
  <c r="F78" i="14"/>
  <c r="H78" i="14" s="1"/>
  <c r="E76" i="14"/>
  <c r="G76" i="14" s="1"/>
  <c r="I76" i="14" s="1"/>
  <c r="E74" i="14"/>
  <c r="G74" i="14" s="1"/>
  <c r="I74" i="14" s="1"/>
  <c r="E72" i="14"/>
  <c r="G72" i="14" s="1"/>
  <c r="I72" i="14" s="1"/>
  <c r="E70" i="14"/>
  <c r="G70" i="14" s="1"/>
  <c r="I70" i="14" s="1"/>
  <c r="E68" i="14"/>
  <c r="G68" i="14" s="1"/>
  <c r="I68" i="14" s="1"/>
  <c r="F2" i="14"/>
  <c r="E3" i="14"/>
  <c r="F6" i="14"/>
  <c r="E7" i="14"/>
  <c r="E12" i="14"/>
  <c r="F13" i="14"/>
  <c r="F15" i="14"/>
  <c r="F17" i="14"/>
  <c r="F19" i="14"/>
  <c r="F21" i="14"/>
  <c r="F23" i="14"/>
  <c r="F25" i="14"/>
  <c r="F27" i="14"/>
  <c r="F29" i="14"/>
  <c r="F31" i="14"/>
  <c r="F33" i="14"/>
  <c r="F35" i="14"/>
  <c r="F37" i="14"/>
  <c r="F39" i="14"/>
  <c r="F44" i="14"/>
  <c r="E45" i="14"/>
  <c r="E46" i="14"/>
  <c r="E51" i="14"/>
  <c r="E55" i="14"/>
  <c r="E59" i="14"/>
  <c r="G59" i="14" s="1"/>
  <c r="I59" i="14" s="1"/>
  <c r="E63" i="14"/>
  <c r="F3" i="14"/>
  <c r="E4" i="14"/>
  <c r="G4" i="14" s="1"/>
  <c r="I4" i="14" s="1"/>
  <c r="F7" i="14"/>
  <c r="E8" i="14"/>
  <c r="G8" i="14" s="1"/>
  <c r="I8" i="14" s="1"/>
  <c r="F12" i="14"/>
  <c r="E14" i="14"/>
  <c r="E16" i="14"/>
  <c r="E18" i="14"/>
  <c r="E20" i="14"/>
  <c r="E22" i="14"/>
  <c r="E24" i="14"/>
  <c r="E26" i="14"/>
  <c r="E28" i="14"/>
  <c r="E30" i="14"/>
  <c r="E32" i="14"/>
  <c r="E34" i="14"/>
  <c r="E36" i="14"/>
  <c r="E38" i="14"/>
  <c r="E40" i="14"/>
  <c r="F46" i="14"/>
  <c r="H46" i="14" s="1"/>
  <c r="J46" i="14" s="1"/>
  <c r="E47" i="14"/>
  <c r="G47" i="14" s="1"/>
  <c r="I47" i="14" s="1"/>
  <c r="E48" i="14"/>
  <c r="E50" i="14"/>
  <c r="G50" i="14" s="1"/>
  <c r="I50" i="14" s="1"/>
  <c r="E54" i="14"/>
  <c r="E58" i="14"/>
  <c r="E62" i="14"/>
  <c r="F14" i="2"/>
  <c r="F15" i="2"/>
  <c r="F16" i="2"/>
  <c r="F17" i="2"/>
  <c r="F18" i="2"/>
  <c r="F13" i="2"/>
  <c r="H18" i="2"/>
  <c r="G18" i="2"/>
  <c r="H17" i="2"/>
  <c r="G17" i="2"/>
  <c r="H16" i="2"/>
  <c r="G16" i="2"/>
  <c r="H15" i="2"/>
  <c r="G15" i="2"/>
  <c r="H14" i="2"/>
  <c r="G14" i="2"/>
  <c r="H13" i="2"/>
  <c r="G13" i="2"/>
  <c r="H3" i="2"/>
  <c r="H4" i="2"/>
  <c r="H5" i="2"/>
  <c r="H6" i="2"/>
  <c r="H7" i="2"/>
  <c r="G3" i="2"/>
  <c r="G4" i="2"/>
  <c r="G5" i="2"/>
  <c r="G6" i="2"/>
  <c r="G7" i="2"/>
  <c r="F3" i="2"/>
  <c r="F4" i="2"/>
  <c r="F5" i="2"/>
  <c r="F6" i="2"/>
  <c r="F7" i="2"/>
  <c r="E3" i="2"/>
  <c r="E4" i="2"/>
  <c r="E5" i="2"/>
  <c r="E6" i="2"/>
  <c r="E7" i="2"/>
  <c r="F2" i="2"/>
  <c r="H2" i="2"/>
  <c r="G2" i="2"/>
  <c r="E2" i="2"/>
  <c r="P12" i="23" l="1"/>
  <c r="P12" i="22"/>
  <c r="P12" i="21"/>
  <c r="P12" i="20"/>
  <c r="P14" i="19"/>
  <c r="G32" i="14"/>
  <c r="I32" i="14" s="1"/>
  <c r="G24" i="14"/>
  <c r="I24" i="14" s="1"/>
  <c r="G16" i="14"/>
  <c r="I16" i="14" s="1"/>
  <c r="H66" i="14"/>
  <c r="J66" i="14" s="1"/>
  <c r="G40" i="14"/>
  <c r="I40" i="14" s="1"/>
  <c r="H2" i="14"/>
  <c r="J2" i="14" s="1"/>
  <c r="H7" i="14"/>
  <c r="J7" i="14" s="1"/>
  <c r="G45" i="14"/>
  <c r="I45" i="14" s="1"/>
  <c r="H35" i="14"/>
  <c r="J35" i="14" s="1"/>
  <c r="H27" i="14"/>
  <c r="J27" i="14" s="1"/>
  <c r="H19" i="14"/>
  <c r="J19" i="14" s="1"/>
  <c r="G84" i="14"/>
  <c r="I84" i="14" s="1"/>
  <c r="G92" i="14"/>
  <c r="I92" i="14" s="1"/>
  <c r="H43" i="14"/>
  <c r="J43" i="14" s="1"/>
  <c r="G85" i="14"/>
  <c r="I85" i="14" s="1"/>
  <c r="G93" i="14"/>
  <c r="I93" i="14" s="1"/>
  <c r="H10" i="14"/>
  <c r="J10" i="14" s="1"/>
  <c r="G34" i="14"/>
  <c r="I34" i="14" s="1"/>
  <c r="G26" i="14"/>
  <c r="I26" i="14" s="1"/>
  <c r="G18" i="14"/>
  <c r="I18" i="14" s="1"/>
  <c r="H41" i="14"/>
  <c r="J41" i="14" s="1"/>
  <c r="H42" i="14"/>
  <c r="J42" i="14" s="1"/>
  <c r="G58" i="14"/>
  <c r="I58" i="14" s="1"/>
  <c r="G36" i="14"/>
  <c r="I36" i="14" s="1"/>
  <c r="G28" i="14"/>
  <c r="I28" i="14" s="1"/>
  <c r="G20" i="14"/>
  <c r="I20" i="14" s="1"/>
  <c r="H12" i="14"/>
  <c r="J12" i="14" s="1"/>
  <c r="G51" i="14"/>
  <c r="I51" i="14" s="1"/>
  <c r="H6" i="14"/>
  <c r="J6" i="14" s="1"/>
  <c r="G81" i="14"/>
  <c r="I81" i="14" s="1"/>
  <c r="G89" i="14"/>
  <c r="I89" i="14" s="1"/>
  <c r="G48" i="14"/>
  <c r="I48" i="14" s="1"/>
  <c r="G38" i="14"/>
  <c r="I38" i="14" s="1"/>
  <c r="G30" i="14"/>
  <c r="I30" i="14" s="1"/>
  <c r="G22" i="14"/>
  <c r="I22" i="14" s="1"/>
  <c r="G14" i="14"/>
  <c r="I14" i="14" s="1"/>
  <c r="H52" i="14"/>
  <c r="J52" i="14" s="1"/>
  <c r="H61" i="14"/>
  <c r="J61" i="14" s="1"/>
  <c r="H3" i="14"/>
  <c r="J3" i="14" s="1"/>
  <c r="H39" i="14"/>
  <c r="J39" i="14" s="1"/>
  <c r="H31" i="14"/>
  <c r="J31" i="14" s="1"/>
  <c r="H23" i="14"/>
  <c r="J23" i="14" s="1"/>
  <c r="H15" i="14"/>
  <c r="J15" i="14" s="1"/>
  <c r="G80" i="14"/>
  <c r="I80" i="14" s="1"/>
  <c r="G88" i="14"/>
  <c r="I88" i="14" s="1"/>
  <c r="G96" i="14"/>
  <c r="I96" i="14" s="1"/>
  <c r="G62" i="14"/>
  <c r="I62" i="14" s="1"/>
  <c r="G55" i="14"/>
  <c r="I55" i="14" s="1"/>
  <c r="H44" i="14"/>
  <c r="J44" i="14" s="1"/>
  <c r="H33" i="14"/>
  <c r="J33" i="14" s="1"/>
  <c r="H25" i="14"/>
  <c r="J25" i="14" s="1"/>
  <c r="H17" i="14"/>
  <c r="J17" i="14" s="1"/>
  <c r="G83" i="14"/>
  <c r="I83" i="14" s="1"/>
  <c r="G91" i="14"/>
  <c r="I91" i="14" s="1"/>
  <c r="G86" i="14"/>
  <c r="I86" i="14" s="1"/>
  <c r="G94" i="14"/>
  <c r="I94" i="14" s="1"/>
  <c r="H11" i="14"/>
  <c r="J11" i="14" s="1"/>
  <c r="H5" i="14"/>
  <c r="J5" i="14" s="1"/>
  <c r="G54" i="14"/>
  <c r="I54" i="14" s="1"/>
  <c r="G63" i="14"/>
  <c r="I63" i="14" s="1"/>
  <c r="H37" i="14"/>
  <c r="J37" i="14" s="1"/>
  <c r="H29" i="14"/>
  <c r="J29" i="14" s="1"/>
  <c r="H21" i="14"/>
  <c r="J21" i="14" s="1"/>
  <c r="H13" i="14"/>
  <c r="J13" i="14" s="1"/>
  <c r="G79" i="14"/>
  <c r="I79" i="14" s="1"/>
  <c r="G87" i="14"/>
  <c r="I87" i="14" s="1"/>
  <c r="G95" i="14"/>
  <c r="I95" i="14" s="1"/>
  <c r="H56" i="14"/>
  <c r="J56" i="14" s="1"/>
  <c r="H64" i="14"/>
  <c r="J64" i="14" s="1"/>
  <c r="G82" i="14"/>
  <c r="I82" i="14" s="1"/>
  <c r="G90" i="14"/>
  <c r="I90" i="14" s="1"/>
  <c r="H49" i="14"/>
  <c r="J49" i="14" s="1"/>
  <c r="H57" i="14"/>
  <c r="J57" i="14" s="1"/>
  <c r="H9" i="14"/>
  <c r="J9" i="14" s="1"/>
  <c r="G12" i="14"/>
  <c r="I12" i="14" s="1"/>
  <c r="H50" i="14"/>
  <c r="J50" i="14" s="1"/>
  <c r="H58" i="14"/>
  <c r="J58" i="14" s="1"/>
  <c r="H74" i="14"/>
  <c r="J74" i="14" s="1"/>
  <c r="H83" i="14"/>
  <c r="J83" i="14" s="1"/>
  <c r="H91" i="14"/>
  <c r="J91" i="14" s="1"/>
  <c r="H51" i="14"/>
  <c r="J51" i="14" s="1"/>
  <c r="H59" i="14"/>
  <c r="J59" i="14" s="1"/>
  <c r="H67" i="14"/>
  <c r="J67" i="14" s="1"/>
  <c r="H75" i="14"/>
  <c r="J75" i="14" s="1"/>
  <c r="H82" i="14"/>
  <c r="J82" i="14" s="1"/>
  <c r="H90" i="14"/>
  <c r="J90" i="14" s="1"/>
  <c r="G64" i="14"/>
  <c r="I64" i="14" s="1"/>
  <c r="G44" i="14"/>
  <c r="I44" i="14" s="1"/>
  <c r="G37" i="14"/>
  <c r="I37" i="14" s="1"/>
  <c r="G29" i="14"/>
  <c r="I29" i="14" s="1"/>
  <c r="G21" i="14"/>
  <c r="I21" i="14" s="1"/>
  <c r="G13" i="14"/>
  <c r="I13" i="14" s="1"/>
  <c r="G6" i="14"/>
  <c r="I6" i="14" s="1"/>
  <c r="G57" i="14"/>
  <c r="I57" i="14" s="1"/>
  <c r="G42" i="14"/>
  <c r="I42" i="14" s="1"/>
  <c r="H36" i="14"/>
  <c r="J36" i="14" s="1"/>
  <c r="H28" i="14"/>
  <c r="J28" i="14" s="1"/>
  <c r="H20" i="14"/>
  <c r="J20" i="14" s="1"/>
  <c r="G11" i="14"/>
  <c r="I11" i="14" s="1"/>
  <c r="G5" i="14"/>
  <c r="I5" i="14" s="1"/>
  <c r="G7" i="14"/>
  <c r="I7" i="14" s="1"/>
  <c r="H68" i="14"/>
  <c r="J68" i="14" s="1"/>
  <c r="H76" i="14"/>
  <c r="J76" i="14" s="1"/>
  <c r="H85" i="14"/>
  <c r="J85" i="14" s="1"/>
  <c r="H93" i="14"/>
  <c r="J93" i="14" s="1"/>
  <c r="H45" i="14"/>
  <c r="J45" i="14" s="1"/>
  <c r="H69" i="14"/>
  <c r="J69" i="14" s="1"/>
  <c r="H77" i="14"/>
  <c r="H84" i="14"/>
  <c r="J84" i="14" s="1"/>
  <c r="H92" i="14"/>
  <c r="J92" i="14" s="1"/>
  <c r="G60" i="14"/>
  <c r="I60" i="14" s="1"/>
  <c r="G43" i="14"/>
  <c r="I43" i="14" s="1"/>
  <c r="G35" i="14"/>
  <c r="I35" i="14" s="1"/>
  <c r="G27" i="14"/>
  <c r="I27" i="14" s="1"/>
  <c r="G19" i="14"/>
  <c r="I19" i="14" s="1"/>
  <c r="G53" i="14"/>
  <c r="I53" i="14" s="1"/>
  <c r="G41" i="14"/>
  <c r="I41" i="14" s="1"/>
  <c r="H34" i="14"/>
  <c r="J34" i="14" s="1"/>
  <c r="H26" i="14"/>
  <c r="J26" i="14" s="1"/>
  <c r="H18" i="14"/>
  <c r="J18" i="14" s="1"/>
  <c r="G10" i="14"/>
  <c r="I10" i="14" s="1"/>
  <c r="H4" i="14"/>
  <c r="J4" i="14" s="1"/>
  <c r="H54" i="14"/>
  <c r="J54" i="14" s="1"/>
  <c r="H62" i="14"/>
  <c r="J62" i="14" s="1"/>
  <c r="H70" i="14"/>
  <c r="J70" i="14" s="1"/>
  <c r="H79" i="14"/>
  <c r="J79" i="14" s="1"/>
  <c r="H87" i="14"/>
  <c r="J87" i="14" s="1"/>
  <c r="H95" i="14"/>
  <c r="J95" i="14" s="1"/>
  <c r="H47" i="14"/>
  <c r="J47" i="14" s="1"/>
  <c r="H55" i="14"/>
  <c r="J55" i="14" s="1"/>
  <c r="H63" i="14"/>
  <c r="J63" i="14" s="1"/>
  <c r="H71" i="14"/>
  <c r="J71" i="14" s="1"/>
  <c r="G78" i="14"/>
  <c r="I78" i="14" s="1"/>
  <c r="H86" i="14"/>
  <c r="J86" i="14" s="1"/>
  <c r="H94" i="14"/>
  <c r="J94" i="14" s="1"/>
  <c r="G56" i="14"/>
  <c r="I56" i="14" s="1"/>
  <c r="G33" i="14"/>
  <c r="I33" i="14" s="1"/>
  <c r="G25" i="14"/>
  <c r="I25" i="14" s="1"/>
  <c r="G17" i="14"/>
  <c r="I17" i="14" s="1"/>
  <c r="G2" i="14"/>
  <c r="I2" i="14" s="1"/>
  <c r="G49" i="14"/>
  <c r="I49" i="14" s="1"/>
  <c r="H40" i="14"/>
  <c r="J40" i="14" s="1"/>
  <c r="H32" i="14"/>
  <c r="J32" i="14" s="1"/>
  <c r="H24" i="14"/>
  <c r="J24" i="14" s="1"/>
  <c r="H16" i="14"/>
  <c r="J16" i="14" s="1"/>
  <c r="G9" i="14"/>
  <c r="I9" i="14" s="1"/>
  <c r="G46" i="14"/>
  <c r="I46" i="14" s="1"/>
  <c r="G3" i="14"/>
  <c r="I3" i="14" s="1"/>
  <c r="H72" i="14"/>
  <c r="J72" i="14" s="1"/>
  <c r="H81" i="14"/>
  <c r="J81" i="14" s="1"/>
  <c r="H89" i="14"/>
  <c r="J89" i="14" s="1"/>
  <c r="H65" i="14"/>
  <c r="J65" i="14" s="1"/>
  <c r="H73" i="14"/>
  <c r="J73" i="14" s="1"/>
  <c r="H80" i="14"/>
  <c r="J80" i="14" s="1"/>
  <c r="H88" i="14"/>
  <c r="J88" i="14" s="1"/>
  <c r="H96" i="14"/>
  <c r="J96" i="14" s="1"/>
  <c r="G52" i="14"/>
  <c r="I52" i="14" s="1"/>
  <c r="G39" i="14"/>
  <c r="I39" i="14" s="1"/>
  <c r="G31" i="14"/>
  <c r="I31" i="14" s="1"/>
  <c r="G23" i="14"/>
  <c r="I23" i="14" s="1"/>
  <c r="G15" i="14"/>
  <c r="I15" i="14" s="1"/>
  <c r="G61" i="14"/>
  <c r="I61" i="14" s="1"/>
  <c r="H48" i="14"/>
  <c r="J48" i="14" s="1"/>
  <c r="H38" i="14"/>
  <c r="J38" i="14" s="1"/>
  <c r="H30" i="14"/>
  <c r="J30" i="14" s="1"/>
  <c r="H22" i="14"/>
  <c r="J22" i="14" s="1"/>
  <c r="H14" i="14"/>
  <c r="J14" i="14" s="1"/>
  <c r="H8" i="14"/>
  <c r="J8" i="14" s="1"/>
  <c r="G66" i="14"/>
  <c r="I66" i="14" s="1"/>
  <c r="M12" i="14" l="1"/>
  <c r="K16" i="1" l="1"/>
  <c r="M16" i="1" s="1"/>
  <c r="J20" i="1"/>
  <c r="L20" i="1" s="1"/>
  <c r="J36" i="1"/>
  <c r="L36" i="1" s="1"/>
  <c r="J94" i="1" l="1"/>
  <c r="L94" i="1" s="1"/>
  <c r="K84" i="1"/>
  <c r="M84" i="1" s="1"/>
  <c r="K66" i="1"/>
  <c r="M66" i="1" s="1"/>
  <c r="K90" i="1"/>
  <c r="M90" i="1" s="1"/>
  <c r="J58" i="1"/>
  <c r="L58" i="1" s="1"/>
  <c r="J26" i="1"/>
  <c r="L26" i="1" s="1"/>
  <c r="J89" i="1"/>
  <c r="L89" i="1" s="1"/>
  <c r="J57" i="1"/>
  <c r="L57" i="1" s="1"/>
  <c r="J25" i="1"/>
  <c r="L25" i="1" s="1"/>
  <c r="J9" i="1"/>
  <c r="L9" i="1" s="1"/>
  <c r="K8" i="1"/>
  <c r="M8" i="1" s="1"/>
  <c r="J73" i="1"/>
  <c r="L73" i="1" s="1"/>
  <c r="K24" i="1"/>
  <c r="M24" i="1" s="1"/>
  <c r="J41" i="1"/>
  <c r="L41" i="1" s="1"/>
  <c r="J75" i="1"/>
  <c r="L75" i="1" s="1"/>
  <c r="J11" i="1"/>
  <c r="L11" i="1" s="1"/>
  <c r="K88" i="1"/>
  <c r="M88" i="1" s="1"/>
  <c r="J46" i="1"/>
  <c r="L46" i="1" s="1"/>
  <c r="K85" i="1"/>
  <c r="M85" i="1" s="1"/>
  <c r="K21" i="1"/>
  <c r="M21" i="1" s="1"/>
  <c r="K6" i="1"/>
  <c r="M6" i="1" s="1"/>
  <c r="K93" i="1"/>
  <c r="M93" i="1" s="1"/>
  <c r="K29" i="1"/>
  <c r="M29" i="1" s="1"/>
  <c r="J12" i="1"/>
  <c r="L12" i="1" s="1"/>
  <c r="K45" i="1"/>
  <c r="M45" i="1" s="1"/>
  <c r="J43" i="1"/>
  <c r="L43" i="1" s="1"/>
  <c r="J52" i="1"/>
  <c r="L52" i="1" s="1"/>
  <c r="K18" i="1"/>
  <c r="M18" i="1" s="1"/>
  <c r="K74" i="1"/>
  <c r="M74" i="1" s="1"/>
  <c r="K69" i="1"/>
  <c r="M69" i="1" s="1"/>
  <c r="K5" i="1"/>
  <c r="M5" i="1" s="1"/>
  <c r="J30" i="1"/>
  <c r="L30" i="1" s="1"/>
  <c r="K77" i="1"/>
  <c r="K13" i="1"/>
  <c r="M13" i="1" s="1"/>
  <c r="J86" i="1"/>
  <c r="L86" i="1" s="1"/>
  <c r="K56" i="1"/>
  <c r="M56" i="1" s="1"/>
  <c r="K82" i="1"/>
  <c r="M82" i="1" s="1"/>
  <c r="K38" i="1"/>
  <c r="M38" i="1" s="1"/>
  <c r="K33" i="1"/>
  <c r="M33" i="1" s="1"/>
  <c r="J80" i="1"/>
  <c r="L80" i="1" s="1"/>
  <c r="J95" i="1"/>
  <c r="L95" i="1" s="1"/>
  <c r="J92" i="1"/>
  <c r="L92" i="1" s="1"/>
  <c r="J55" i="1"/>
  <c r="L55" i="1" s="1"/>
  <c r="J40" i="1"/>
  <c r="L40" i="1" s="1"/>
  <c r="J35" i="1"/>
  <c r="L35" i="1" s="1"/>
  <c r="K65" i="1"/>
  <c r="M65" i="1" s="1"/>
  <c r="J4" i="1"/>
  <c r="L4" i="1" s="1"/>
  <c r="J87" i="1"/>
  <c r="L87" i="1" s="1"/>
  <c r="J23" i="1"/>
  <c r="L23" i="1" s="1"/>
  <c r="J67" i="1"/>
  <c r="L67" i="1" s="1"/>
  <c r="J3" i="1"/>
  <c r="L3" i="1" s="1"/>
  <c r="J31" i="1"/>
  <c r="L31" i="1" s="1"/>
  <c r="J62" i="1"/>
  <c r="L62" i="1" s="1"/>
  <c r="K76" i="1"/>
  <c r="M76" i="1" s="1"/>
  <c r="K34" i="1"/>
  <c r="M34" i="1" s="1"/>
  <c r="K37" i="1"/>
  <c r="M37" i="1" s="1"/>
  <c r="K39" i="1"/>
  <c r="M39" i="1" s="1"/>
  <c r="K96" i="1"/>
  <c r="M96" i="1" s="1"/>
  <c r="K60" i="1"/>
  <c r="M60" i="1" s="1"/>
  <c r="K83" i="1"/>
  <c r="M83" i="1" s="1"/>
  <c r="K19" i="1"/>
  <c r="M19" i="1" s="1"/>
  <c r="J72" i="1"/>
  <c r="L72" i="1" s="1"/>
  <c r="J81" i="1"/>
  <c r="L81" i="1" s="1"/>
  <c r="J17" i="1"/>
  <c r="L17" i="1" s="1"/>
  <c r="K47" i="1"/>
  <c r="M47" i="1" s="1"/>
  <c r="K64" i="1"/>
  <c r="M64" i="1" s="1"/>
  <c r="J54" i="1"/>
  <c r="L54" i="1" s="1"/>
  <c r="K91" i="1"/>
  <c r="M91" i="1" s="1"/>
  <c r="K27" i="1"/>
  <c r="M27" i="1" s="1"/>
  <c r="J50" i="1"/>
  <c r="L50" i="1" s="1"/>
  <c r="K32" i="1"/>
  <c r="M32" i="1" s="1"/>
  <c r="K44" i="1"/>
  <c r="M44" i="1" s="1"/>
  <c r="J14" i="1"/>
  <c r="L14" i="1" s="1"/>
  <c r="J70" i="1"/>
  <c r="L70" i="1" s="1"/>
  <c r="J28" i="1"/>
  <c r="L28" i="1" s="1"/>
  <c r="K53" i="1"/>
  <c r="M53" i="1" s="1"/>
  <c r="K71" i="1"/>
  <c r="M71" i="1" s="1"/>
  <c r="K7" i="1"/>
  <c r="M7" i="1" s="1"/>
  <c r="J42" i="1"/>
  <c r="L42" i="1" s="1"/>
  <c r="J78" i="1"/>
  <c r="L78" i="1" s="1"/>
  <c r="K51" i="1"/>
  <c r="M51" i="1" s="1"/>
  <c r="K48" i="1"/>
  <c r="M48" i="1" s="1"/>
  <c r="J22" i="1"/>
  <c r="L22" i="1" s="1"/>
  <c r="K61" i="1"/>
  <c r="M61" i="1" s="1"/>
  <c r="J49" i="1"/>
  <c r="L49" i="1" s="1"/>
  <c r="K15" i="1"/>
  <c r="M15" i="1" s="1"/>
  <c r="J10" i="1"/>
  <c r="L10" i="1" s="1"/>
  <c r="K59" i="1"/>
  <c r="M59" i="1" s="1"/>
  <c r="K68" i="1"/>
  <c r="M68" i="1" s="1"/>
  <c r="K26" i="1"/>
  <c r="M26" i="1" s="1"/>
  <c r="J90" i="1"/>
  <c r="L90" i="1" s="1"/>
  <c r="K70" i="1"/>
  <c r="M70" i="1" s="1"/>
  <c r="K20" i="1"/>
  <c r="M20" i="1" s="1"/>
  <c r="J53" i="1"/>
  <c r="L53" i="1" s="1"/>
  <c r="K63" i="1"/>
  <c r="M63" i="1" s="1"/>
  <c r="J63" i="1"/>
  <c r="L63" i="1" s="1"/>
  <c r="K28" i="1"/>
  <c r="M28" i="1" s="1"/>
  <c r="J48" i="1"/>
  <c r="L48" i="1" s="1"/>
  <c r="K78" i="1"/>
  <c r="K14" i="1"/>
  <c r="M14" i="1" s="1"/>
  <c r="K73" i="1"/>
  <c r="M73" i="1" s="1"/>
  <c r="K9" i="1"/>
  <c r="M9" i="1" s="1"/>
  <c r="J61" i="1"/>
  <c r="L61" i="1" s="1"/>
  <c r="J76" i="1"/>
  <c r="L76" i="1" s="1"/>
  <c r="K50" i="1"/>
  <c r="M50" i="1" s="1"/>
  <c r="K10" i="1"/>
  <c r="M10" i="1" s="1"/>
  <c r="J39" i="1"/>
  <c r="L39" i="1" s="1"/>
  <c r="K87" i="1"/>
  <c r="M87" i="1" s="1"/>
  <c r="K23" i="1"/>
  <c r="M23" i="1" s="1"/>
  <c r="J64" i="1"/>
  <c r="L64" i="1" s="1"/>
  <c r="K72" i="1"/>
  <c r="M72" i="1" s="1"/>
  <c r="J24" i="1"/>
  <c r="L24" i="1" s="1"/>
  <c r="K54" i="1"/>
  <c r="M54" i="1" s="1"/>
  <c r="J83" i="1"/>
  <c r="L83" i="1" s="1"/>
  <c r="J19" i="1"/>
  <c r="L19" i="1" s="1"/>
  <c r="K49" i="1"/>
  <c r="M49" i="1" s="1"/>
  <c r="K4" i="1"/>
  <c r="M4" i="1" s="1"/>
  <c r="J37" i="1"/>
  <c r="L37" i="1" s="1"/>
  <c r="K67" i="1"/>
  <c r="M67" i="1" s="1"/>
  <c r="K3" i="1"/>
  <c r="M3" i="1" s="1"/>
  <c r="K36" i="1"/>
  <c r="M36" i="1" s="1"/>
  <c r="J47" i="1"/>
  <c r="L47" i="1" s="1"/>
  <c r="J65" i="1"/>
  <c r="L65" i="1" s="1"/>
  <c r="K95" i="1"/>
  <c r="M95" i="1" s="1"/>
  <c r="K31" i="1"/>
  <c r="M31" i="1" s="1"/>
  <c r="J34" i="1"/>
  <c r="L34" i="1" s="1"/>
  <c r="K40" i="1"/>
  <c r="M40" i="1" s="1"/>
  <c r="K92" i="1"/>
  <c r="M92" i="1" s="1"/>
  <c r="J32" i="1"/>
  <c r="L32" i="1" s="1"/>
  <c r="K62" i="1"/>
  <c r="M62" i="1" s="1"/>
  <c r="J91" i="1"/>
  <c r="L91" i="1" s="1"/>
  <c r="J27" i="1"/>
  <c r="L27" i="1" s="1"/>
  <c r="K57" i="1"/>
  <c r="M57" i="1" s="1"/>
  <c r="K12" i="1"/>
  <c r="M12" i="1" s="1"/>
  <c r="J45" i="1"/>
  <c r="L45" i="1" s="1"/>
  <c r="K75" i="1"/>
  <c r="M75" i="1" s="1"/>
  <c r="K11" i="1"/>
  <c r="M11" i="1" s="1"/>
  <c r="J88" i="1"/>
  <c r="L88" i="1" s="1"/>
  <c r="J6" i="1"/>
  <c r="L6" i="1" s="1"/>
  <c r="K58" i="1"/>
  <c r="M58" i="1" s="1"/>
  <c r="J96" i="1"/>
  <c r="L96" i="1" s="1"/>
  <c r="J8" i="1"/>
  <c r="L8" i="1" s="1"/>
  <c r="J85" i="1"/>
  <c r="L85" i="1" s="1"/>
  <c r="J21" i="1"/>
  <c r="L21" i="1" s="1"/>
  <c r="J16" i="1"/>
  <c r="L16" i="1" s="1"/>
  <c r="K46" i="1"/>
  <c r="M46" i="1" s="1"/>
  <c r="K41" i="1"/>
  <c r="M41" i="1" s="1"/>
  <c r="J93" i="1"/>
  <c r="L93" i="1" s="1"/>
  <c r="J29" i="1"/>
  <c r="L29" i="1" s="1"/>
  <c r="J66" i="1"/>
  <c r="L66" i="1" s="1"/>
  <c r="J60" i="1"/>
  <c r="L60" i="1" s="1"/>
  <c r="J44" i="1"/>
  <c r="L44" i="1" s="1"/>
  <c r="K42" i="1"/>
  <c r="M42" i="1" s="1"/>
  <c r="J71" i="1"/>
  <c r="L71" i="1" s="1"/>
  <c r="J7" i="1"/>
  <c r="L7" i="1" s="1"/>
  <c r="K55" i="1"/>
  <c r="M55" i="1" s="1"/>
  <c r="J82" i="1"/>
  <c r="L82" i="1" s="1"/>
  <c r="J84" i="1"/>
  <c r="L84" i="1" s="1"/>
  <c r="J56" i="1"/>
  <c r="L56" i="1" s="1"/>
  <c r="K86" i="1"/>
  <c r="M86" i="1" s="1"/>
  <c r="K22" i="1"/>
  <c r="M22" i="1" s="1"/>
  <c r="J51" i="1"/>
  <c r="L51" i="1" s="1"/>
  <c r="K81" i="1"/>
  <c r="M81" i="1" s="1"/>
  <c r="K17" i="1"/>
  <c r="M17" i="1" s="1"/>
  <c r="J69" i="1"/>
  <c r="L69" i="1" s="1"/>
  <c r="J5" i="1"/>
  <c r="L5" i="1" s="1"/>
  <c r="K35" i="1"/>
  <c r="M35" i="1" s="1"/>
  <c r="J18" i="1"/>
  <c r="L18" i="1" s="1"/>
  <c r="K79" i="1"/>
  <c r="M79" i="1" s="1"/>
  <c r="J79" i="1"/>
  <c r="L79" i="1" s="1"/>
  <c r="J15" i="1"/>
  <c r="L15" i="1" s="1"/>
  <c r="J2" i="1"/>
  <c r="L2" i="1" s="1"/>
  <c r="K2" i="1"/>
  <c r="M2" i="1" s="1"/>
  <c r="J33" i="1"/>
  <c r="L33" i="1" s="1"/>
  <c r="J38" i="1"/>
  <c r="L38" i="1" s="1"/>
  <c r="K52" i="1"/>
  <c r="M52" i="1" s="1"/>
  <c r="J68" i="1"/>
  <c r="L68" i="1" s="1"/>
  <c r="K94" i="1"/>
  <c r="M94" i="1" s="1"/>
  <c r="K30" i="1"/>
  <c r="M30" i="1" s="1"/>
  <c r="J59" i="1"/>
  <c r="L59" i="1" s="1"/>
  <c r="K89" i="1"/>
  <c r="M89" i="1" s="1"/>
  <c r="K25" i="1"/>
  <c r="M25" i="1" s="1"/>
  <c r="J77" i="1"/>
  <c r="L77" i="1" s="1"/>
  <c r="J13" i="1"/>
  <c r="L13" i="1" s="1"/>
  <c r="K43" i="1"/>
  <c r="M43" i="1" s="1"/>
  <c r="K80" i="1"/>
  <c r="M80" i="1" s="1"/>
  <c r="J74" i="1"/>
  <c r="L74" i="1" s="1"/>
  <c r="P12" i="1" l="1"/>
</calcChain>
</file>

<file path=xl/sharedStrings.xml><?xml version="1.0" encoding="utf-8"?>
<sst xmlns="http://schemas.openxmlformats.org/spreadsheetml/2006/main" count="416" uniqueCount="66">
  <si>
    <t>E1</t>
  </si>
  <si>
    <t>E2</t>
  </si>
  <si>
    <t>E3</t>
  </si>
  <si>
    <t>E4</t>
  </si>
  <si>
    <t>E5</t>
  </si>
  <si>
    <t>E6</t>
  </si>
  <si>
    <t>E7</t>
  </si>
  <si>
    <t>E8</t>
  </si>
  <si>
    <t>E9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</si>
  <si>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</si>
  <si>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</si>
  <si>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</si>
  <si>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</si>
  <si>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</si>
  <si>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</si>
  <si>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</si>
  <si>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</si>
  <si>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</si>
  <si>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--</t>
  </si>
  <si>
    <t>f</t>
  </si>
  <si>
    <t>G*</t>
  </si>
  <si>
    <t>angle</t>
  </si>
  <si>
    <t>p10</t>
  </si>
  <si>
    <t>E10</t>
  </si>
  <si>
    <t>c_angle</t>
  </si>
  <si>
    <t>c_G*</t>
  </si>
  <si>
    <t>c</t>
  </si>
  <si>
    <t>c_G`</t>
  </si>
  <si>
    <t>c_G``</t>
  </si>
  <si>
    <t>fmin</t>
  </si>
  <si>
    <t>e_G*</t>
  </si>
  <si>
    <t>e_angle</t>
  </si>
  <si>
    <t>R</t>
  </si>
  <si>
    <t>SSE</t>
  </si>
  <si>
    <t>g</t>
  </si>
  <si>
    <t>G*g</t>
  </si>
  <si>
    <t>fc</t>
  </si>
  <si>
    <t>k</t>
  </si>
  <si>
    <t>m</t>
  </si>
  <si>
    <t>me</t>
  </si>
  <si>
    <t>AI</t>
  </si>
  <si>
    <t>R2</t>
  </si>
  <si>
    <t>E_infint</t>
  </si>
  <si>
    <t>deta_1</t>
  </si>
  <si>
    <t>deta_2</t>
  </si>
  <si>
    <t>h</t>
  </si>
  <si>
    <t>tao</t>
  </si>
  <si>
    <t>beta</t>
  </si>
  <si>
    <t>tfg</t>
  </si>
  <si>
    <t>k1</t>
  </si>
  <si>
    <t>k2</t>
  </si>
  <si>
    <t>beta1</t>
  </si>
  <si>
    <t>deta3</t>
  </si>
  <si>
    <t>k3</t>
  </si>
  <si>
    <t>beta2</t>
  </si>
  <si>
    <t>tao2</t>
  </si>
  <si>
    <t>E_infint2</t>
  </si>
  <si>
    <t>E_infint1</t>
  </si>
  <si>
    <t>E</t>
  </si>
  <si>
    <t>P</t>
  </si>
  <si>
    <t>D</t>
  </si>
  <si>
    <t>none</t>
  </si>
  <si>
    <t>all</t>
  </si>
  <si>
    <t>add(chuan)</t>
  </si>
  <si>
    <t>P+D</t>
  </si>
  <si>
    <t>deta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</si>
</sst>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0.000"/>
    <numFmt numFmtId="166" formatCode="0.0E+00"/>
    <numFmt numFmtId="167" formatCode="0.000E+00"/>
  </numFmts>
  <fonts count="4">
    <font>
      <sz val="11"/>
      <color theme="1"/>
      <name val="Calibri"/>
      <family val="2"/>
      <charset val="13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34"/>
      <scheme val="minor"/>
    </font>
    <font>
      <sz val="11"/>
      <color theme="1"/>
      <name val="Calibri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0">
    <xf numFmtId="0" fontId="0" fillId="0" borderId="0" xfId="0"/>
    <xf numFmtId="11" fontId="0" fillId="0" borderId="0" xfId="0" applyNumberFormat="1"/>
    <xf numFmtId="164" fontId="0" fillId="0" borderId="0" xfId="0" applyNumberFormat="1"/>
    <xf numFmtId="165" fontId="0" fillId="0" borderId="0" xfId="0" applyNumberFormat="1"/>
    <xf numFmtId="2" fontId="0" fillId="0" borderId="0" xfId="0" applyNumberFormat="1"/>
    <xf numFmtId="166" fontId="0" fillId="0" borderId="0" xfId="0" applyNumberFormat="1"/>
    <xf numFmtId="167" fontId="0" fillId="0" borderId="0" xfId="0" applyNumberFormat="1"/>
    <xf numFmtId="165" fontId="2" fillId="0" borderId="0" xfId="0" applyNumberFormat="1" applyFont="1"/>
    <xf numFmtId="1" fontId="0" fillId="0" borderId="0" xfId="0" applyNumberFormat="1"/>
    <xf numFmtId="0" fontId="0" fillId="2" borderId="0" xfId="0" applyFill="1"/>
    <xf numFmtId="0" fontId="3" fillId="0" borderId="0" xfId="2"/>
    <xf numFmtId="0" fontId="3" fillId="0" borderId="0" xfId="2"/>
    <xf numFmtId="0" fontId="3" fillId="0" borderId="0" xfId="2"/>
    <xf numFmtId="0" fontId="3" fillId="0" borderId="0" xfId="2"/>
    <xf numFmtId="0" fontId="3" fillId="0" borderId="0" xfId="2" applyFill="1"/>
    <xf numFmtId="0" fontId="3" fillId="0" borderId="0" xfId="2"/>
    <xf numFmtId="0" fontId="3" fillId="0" borderId="0" xfId="2"/>
    <xf numFmtId="0" fontId="3" fillId="0" borderId="0" xfId="2"/>
    <xf numFmtId="0" fontId="3" fillId="0" borderId="0" xfId="2"/>
    <xf numFmtId="0" fontId="3" fillId="2" borderId="0" xfId="2" applyFill="1"/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O_Fresh!$A$2:$A$96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O_Fresh!$B$2:$B$96</c:f>
              <c:numCache>
                <c:formatCode>0.00E+00</c:formatCode>
                <c:ptCount val="95"/>
                <c:pt idx="0">
                  <c:v>189570000</c:v>
                </c:pt>
                <c:pt idx="1">
                  <c:v>167110000</c:v>
                </c:pt>
                <c:pt idx="2">
                  <c:v>146560000</c:v>
                </c:pt>
                <c:pt idx="3">
                  <c:v>127970000</c:v>
                </c:pt>
                <c:pt idx="4">
                  <c:v>110460000</c:v>
                </c:pt>
                <c:pt idx="5">
                  <c:v>94843000</c:v>
                </c:pt>
                <c:pt idx="6">
                  <c:v>80588000</c:v>
                </c:pt>
                <c:pt idx="7">
                  <c:v>68140000</c:v>
                </c:pt>
                <c:pt idx="8">
                  <c:v>57069000</c:v>
                </c:pt>
                <c:pt idx="9">
                  <c:v>47460000</c:v>
                </c:pt>
                <c:pt idx="10">
                  <c:v>39020000</c:v>
                </c:pt>
                <c:pt idx="11">
                  <c:v>31851000</c:v>
                </c:pt>
                <c:pt idx="12">
                  <c:v>25778000</c:v>
                </c:pt>
                <c:pt idx="13">
                  <c:v>20677000</c:v>
                </c:pt>
                <c:pt idx="14">
                  <c:v>16506000</c:v>
                </c:pt>
                <c:pt idx="15">
                  <c:v>13183000</c:v>
                </c:pt>
                <c:pt idx="16">
                  <c:v>10523000</c:v>
                </c:pt>
                <c:pt idx="17">
                  <c:v>8304800</c:v>
                </c:pt>
                <c:pt idx="18">
                  <c:v>6489800</c:v>
                </c:pt>
                <c:pt idx="19">
                  <c:v>78662000</c:v>
                </c:pt>
                <c:pt idx="20">
                  <c:v>65853000</c:v>
                </c:pt>
                <c:pt idx="21">
                  <c:v>54659000</c:v>
                </c:pt>
                <c:pt idx="22">
                  <c:v>44973000</c:v>
                </c:pt>
                <c:pt idx="23">
                  <c:v>36724000</c:v>
                </c:pt>
                <c:pt idx="24">
                  <c:v>29714000</c:v>
                </c:pt>
                <c:pt idx="25">
                  <c:v>23833000</c:v>
                </c:pt>
                <c:pt idx="26">
                  <c:v>18941000</c:v>
                </c:pt>
                <c:pt idx="27">
                  <c:v>14936000</c:v>
                </c:pt>
                <c:pt idx="28">
                  <c:v>11635000</c:v>
                </c:pt>
                <c:pt idx="29">
                  <c:v>8985300</c:v>
                </c:pt>
                <c:pt idx="30">
                  <c:v>6862900</c:v>
                </c:pt>
                <c:pt idx="31">
                  <c:v>5195100</c:v>
                </c:pt>
                <c:pt idx="32">
                  <c:v>3880300</c:v>
                </c:pt>
                <c:pt idx="33">
                  <c:v>2858400</c:v>
                </c:pt>
                <c:pt idx="34">
                  <c:v>2072600</c:v>
                </c:pt>
                <c:pt idx="35">
                  <c:v>1480600</c:v>
                </c:pt>
                <c:pt idx="36">
                  <c:v>1056300</c:v>
                </c:pt>
                <c:pt idx="37" formatCode="General">
                  <c:v>753890</c:v>
                </c:pt>
                <c:pt idx="38">
                  <c:v>21487000</c:v>
                </c:pt>
                <c:pt idx="39">
                  <c:v>16851000</c:v>
                </c:pt>
                <c:pt idx="40">
                  <c:v>13060000</c:v>
                </c:pt>
                <c:pt idx="41">
                  <c:v>10011000</c:v>
                </c:pt>
                <c:pt idx="42">
                  <c:v>7608600</c:v>
                </c:pt>
                <c:pt idx="43">
                  <c:v>5726300</c:v>
                </c:pt>
                <c:pt idx="44">
                  <c:v>4260200</c:v>
                </c:pt>
                <c:pt idx="45">
                  <c:v>3132400</c:v>
                </c:pt>
                <c:pt idx="46">
                  <c:v>2276800</c:v>
                </c:pt>
                <c:pt idx="47">
                  <c:v>1640400</c:v>
                </c:pt>
                <c:pt idx="48">
                  <c:v>1170700</c:v>
                </c:pt>
                <c:pt idx="49" formatCode="General">
                  <c:v>827640</c:v>
                </c:pt>
                <c:pt idx="50" formatCode="General">
                  <c:v>579450</c:v>
                </c:pt>
                <c:pt idx="51" formatCode="General">
                  <c:v>401030</c:v>
                </c:pt>
                <c:pt idx="52" formatCode="General">
                  <c:v>273990</c:v>
                </c:pt>
                <c:pt idx="53" formatCode="General">
                  <c:v>184360</c:v>
                </c:pt>
                <c:pt idx="54" formatCode="General">
                  <c:v>123690</c:v>
                </c:pt>
                <c:pt idx="55" formatCode="General">
                  <c:v>83221</c:v>
                </c:pt>
                <c:pt idx="56" formatCode="General">
                  <c:v>54942</c:v>
                </c:pt>
                <c:pt idx="57">
                  <c:v>3997600</c:v>
                </c:pt>
                <c:pt idx="58">
                  <c:v>3281300</c:v>
                </c:pt>
                <c:pt idx="59">
                  <c:v>2397100</c:v>
                </c:pt>
                <c:pt idx="60">
                  <c:v>1712200</c:v>
                </c:pt>
                <c:pt idx="61">
                  <c:v>1210100</c:v>
                </c:pt>
                <c:pt idx="62" formatCode="General">
                  <c:v>846580</c:v>
                </c:pt>
                <c:pt idx="63" formatCode="General">
                  <c:v>587020</c:v>
                </c:pt>
                <c:pt idx="64" formatCode="General">
                  <c:v>403830</c:v>
                </c:pt>
                <c:pt idx="65" formatCode="General">
                  <c:v>275630</c:v>
                </c:pt>
                <c:pt idx="66" formatCode="General">
                  <c:v>186740</c:v>
                </c:pt>
                <c:pt idx="67" formatCode="General">
                  <c:v>125650</c:v>
                </c:pt>
                <c:pt idx="68" formatCode="General">
                  <c:v>83943</c:v>
                </c:pt>
                <c:pt idx="69" formatCode="General">
                  <c:v>55629</c:v>
                </c:pt>
                <c:pt idx="70" formatCode="General">
                  <c:v>36525</c:v>
                </c:pt>
                <c:pt idx="71" formatCode="General">
                  <c:v>23697</c:v>
                </c:pt>
                <c:pt idx="72" formatCode="General">
                  <c:v>15161</c:v>
                </c:pt>
                <c:pt idx="73" formatCode="General">
                  <c:v>9677</c:v>
                </c:pt>
                <c:pt idx="74" formatCode="General">
                  <c:v>6171.1</c:v>
                </c:pt>
                <c:pt idx="75" formatCode="General">
                  <c:v>3839.3</c:v>
                </c:pt>
                <c:pt idx="76" formatCode="General">
                  <c:v>734510</c:v>
                </c:pt>
                <c:pt idx="77" formatCode="General">
                  <c:v>565320</c:v>
                </c:pt>
                <c:pt idx="78" formatCode="General">
                  <c:v>402330</c:v>
                </c:pt>
                <c:pt idx="79" formatCode="General">
                  <c:v>280030</c:v>
                </c:pt>
                <c:pt idx="80" formatCode="General">
                  <c:v>190590</c:v>
                </c:pt>
                <c:pt idx="81" formatCode="General">
                  <c:v>127820</c:v>
                </c:pt>
                <c:pt idx="82" formatCode="General">
                  <c:v>84981</c:v>
                </c:pt>
                <c:pt idx="83" formatCode="General">
                  <c:v>56180</c:v>
                </c:pt>
                <c:pt idx="84" formatCode="General">
                  <c:v>36942</c:v>
                </c:pt>
                <c:pt idx="85" formatCode="General">
                  <c:v>24173</c:v>
                </c:pt>
                <c:pt idx="86" formatCode="General">
                  <c:v>15740</c:v>
                </c:pt>
                <c:pt idx="87" formatCode="General">
                  <c:v>10197</c:v>
                </c:pt>
                <c:pt idx="88" formatCode="General">
                  <c:v>6568.5</c:v>
                </c:pt>
                <c:pt idx="89" formatCode="General">
                  <c:v>4209.5</c:v>
                </c:pt>
                <c:pt idx="90" formatCode="General">
                  <c:v>2675.5</c:v>
                </c:pt>
                <c:pt idx="91" formatCode="General">
                  <c:v>1684.9</c:v>
                </c:pt>
                <c:pt idx="92" formatCode="General">
                  <c:v>1052.8</c:v>
                </c:pt>
                <c:pt idx="93" formatCode="General">
                  <c:v>661.46</c:v>
                </c:pt>
                <c:pt idx="94" formatCode="General">
                  <c:v>416.02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O_Fresh!$A$2:$A$96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O_Fresh!$J$2:$J$96</c:f>
              <c:numCache>
                <c:formatCode>General</c:formatCode>
                <c:ptCount val="95"/>
                <c:pt idx="0">
                  <c:v>203065375.80988416</c:v>
                </c:pt>
                <c:pt idx="1">
                  <c:v>179922092.35769972</c:v>
                </c:pt>
                <c:pt idx="2">
                  <c:v>158121455.71223339</c:v>
                </c:pt>
                <c:pt idx="3">
                  <c:v>138058548.33427638</c:v>
                </c:pt>
                <c:pt idx="4">
                  <c:v>119553852.84005673</c:v>
                </c:pt>
                <c:pt idx="5">
                  <c:v>102751191.63841519</c:v>
                </c:pt>
                <c:pt idx="6">
                  <c:v>87590174.990073383</c:v>
                </c:pt>
                <c:pt idx="7">
                  <c:v>74075364.663664639</c:v>
                </c:pt>
                <c:pt idx="8">
                  <c:v>62017839.573286608</c:v>
                </c:pt>
                <c:pt idx="9">
                  <c:v>51614878.352205947</c:v>
                </c:pt>
                <c:pt idx="10">
                  <c:v>42517458.865033999</c:v>
                </c:pt>
                <c:pt idx="11">
                  <c:v>34637519.371148668</c:v>
                </c:pt>
                <c:pt idx="12">
                  <c:v>28003350.909973994</c:v>
                </c:pt>
                <c:pt idx="13">
                  <c:v>22451303.099195004</c:v>
                </c:pt>
                <c:pt idx="14">
                  <c:v>17754289.669449586</c:v>
                </c:pt>
                <c:pt idx="15">
                  <c:v>13935618.309069199</c:v>
                </c:pt>
                <c:pt idx="16">
                  <c:v>10829957.748932889</c:v>
                </c:pt>
                <c:pt idx="17">
                  <c:v>8342057.0961806057</c:v>
                </c:pt>
                <c:pt idx="18">
                  <c:v>6347550.6919182232</c:v>
                </c:pt>
                <c:pt idx="19">
                  <c:v>77777430.500837773</c:v>
                </c:pt>
                <c:pt idx="20">
                  <c:v>65404204.079030037</c:v>
                </c:pt>
                <c:pt idx="21">
                  <c:v>54443458.705017</c:v>
                </c:pt>
                <c:pt idx="22">
                  <c:v>44963315.769586012</c:v>
                </c:pt>
                <c:pt idx="23">
                  <c:v>36754595.925933912</c:v>
                </c:pt>
                <c:pt idx="24">
                  <c:v>29769593.899216071</c:v>
                </c:pt>
                <c:pt idx="25">
                  <c:v>23875318.649899278</c:v>
                </c:pt>
                <c:pt idx="26">
                  <c:v>18972204.806242727</c:v>
                </c:pt>
                <c:pt idx="27">
                  <c:v>14899909.91828797</c:v>
                </c:pt>
                <c:pt idx="28">
                  <c:v>11634666.399502093</c:v>
                </c:pt>
                <c:pt idx="29">
                  <c:v>8983853.1712457966</c:v>
                </c:pt>
                <c:pt idx="30">
                  <c:v>6855518.1375963967</c:v>
                </c:pt>
                <c:pt idx="31">
                  <c:v>5195094.8221596172</c:v>
                </c:pt>
                <c:pt idx="32">
                  <c:v>3906339.6770413634</c:v>
                </c:pt>
                <c:pt idx="33">
                  <c:v>2894779.316057954</c:v>
                </c:pt>
                <c:pt idx="34">
                  <c:v>2131177.6927575427</c:v>
                </c:pt>
                <c:pt idx="35">
                  <c:v>1553608.5951400448</c:v>
                </c:pt>
                <c:pt idx="36">
                  <c:v>1122752.3539802744</c:v>
                </c:pt>
                <c:pt idx="37">
                  <c:v>800848.21614617656</c:v>
                </c:pt>
                <c:pt idx="38">
                  <c:v>19877957.891352806</c:v>
                </c:pt>
                <c:pt idx="39">
                  <c:v>15682156.917603718</c:v>
                </c:pt>
                <c:pt idx="40">
                  <c:v>12229715.249024196</c:v>
                </c:pt>
                <c:pt idx="41">
                  <c:v>9460782.1049765684</c:v>
                </c:pt>
                <c:pt idx="42">
                  <c:v>7239795.0693850322</c:v>
                </c:pt>
                <c:pt idx="43">
                  <c:v>5490166.3440602729</c:v>
                </c:pt>
                <c:pt idx="44">
                  <c:v>4123075.6950378697</c:v>
                </c:pt>
                <c:pt idx="45">
                  <c:v>3069320.6474572327</c:v>
                </c:pt>
                <c:pt idx="46">
                  <c:v>2257635.7253757631</c:v>
                </c:pt>
                <c:pt idx="47">
                  <c:v>1653142.708504071</c:v>
                </c:pt>
                <c:pt idx="48">
                  <c:v>1196567.7214162319</c:v>
                </c:pt>
                <c:pt idx="49">
                  <c:v>855323.07228846627</c:v>
                </c:pt>
                <c:pt idx="50">
                  <c:v>607324.47672569146</c:v>
                </c:pt>
                <c:pt idx="51">
                  <c:v>427861.45068662852</c:v>
                </c:pt>
                <c:pt idx="52">
                  <c:v>296589.80561266415</c:v>
                </c:pt>
                <c:pt idx="53">
                  <c:v>204320.7740412667</c:v>
                </c:pt>
                <c:pt idx="54">
                  <c:v>139358.62742373531</c:v>
                </c:pt>
                <c:pt idx="55">
                  <c:v>94279.160809650668</c:v>
                </c:pt>
                <c:pt idx="56">
                  <c:v>62969.901473304541</c:v>
                </c:pt>
                <c:pt idx="57">
                  <c:v>3746001.3129221159</c:v>
                </c:pt>
                <c:pt idx="58">
                  <c:v>2782012.17055781</c:v>
                </c:pt>
                <c:pt idx="59">
                  <c:v>2041915.4361483147</c:v>
                </c:pt>
                <c:pt idx="60">
                  <c:v>1487428.2678086399</c:v>
                </c:pt>
                <c:pt idx="61">
                  <c:v>1071443.4742294706</c:v>
                </c:pt>
                <c:pt idx="62">
                  <c:v>764714.45099911187</c:v>
                </c:pt>
                <c:pt idx="63">
                  <c:v>540269.69187518384</c:v>
                </c:pt>
                <c:pt idx="64">
                  <c:v>378240.29795361328</c:v>
                </c:pt>
                <c:pt idx="65">
                  <c:v>261407.35055679365</c:v>
                </c:pt>
                <c:pt idx="66">
                  <c:v>179993.01899017525</c:v>
                </c:pt>
                <c:pt idx="67">
                  <c:v>122473.61090485928</c:v>
                </c:pt>
                <c:pt idx="68">
                  <c:v>82305.406614259191</c:v>
                </c:pt>
                <c:pt idx="69">
                  <c:v>55037.782372753223</c:v>
                </c:pt>
                <c:pt idx="70">
                  <c:v>36591.906429418224</c:v>
                </c:pt>
                <c:pt idx="71">
                  <c:v>23970.442974001326</c:v>
                </c:pt>
                <c:pt idx="72">
                  <c:v>15660.060536677673</c:v>
                </c:pt>
                <c:pt idx="73">
                  <c:v>10163.238974821254</c:v>
                </c:pt>
                <c:pt idx="74">
                  <c:v>6567.7544143701925</c:v>
                </c:pt>
                <c:pt idx="75">
                  <c:v>4205.1055688864999</c:v>
                </c:pt>
                <c:pt idx="76">
                  <c:v>681248.80420415965</c:v>
                </c:pt>
                <c:pt idx="77">
                  <c:v>480505.74311948841</c:v>
                </c:pt>
                <c:pt idx="78">
                  <c:v>334677.27749520796</c:v>
                </c:pt>
                <c:pt idx="79">
                  <c:v>231364.57693557013</c:v>
                </c:pt>
                <c:pt idx="80">
                  <c:v>158120.14151652734</c:v>
                </c:pt>
                <c:pt idx="81">
                  <c:v>107121.76723192676</c:v>
                </c:pt>
                <c:pt idx="82">
                  <c:v>71896.073631556035</c:v>
                </c:pt>
                <c:pt idx="83">
                  <c:v>47889.207125171721</c:v>
                </c:pt>
                <c:pt idx="84">
                  <c:v>31538.45851111368</c:v>
                </c:pt>
                <c:pt idx="85">
                  <c:v>20773.01165195975</c:v>
                </c:pt>
                <c:pt idx="86">
                  <c:v>13510.40835395443</c:v>
                </c:pt>
                <c:pt idx="87">
                  <c:v>8774.3864501170501</c:v>
                </c:pt>
                <c:pt idx="88">
                  <c:v>5641.7750135424958</c:v>
                </c:pt>
                <c:pt idx="89">
                  <c:v>3631.9020274241025</c:v>
                </c:pt>
                <c:pt idx="90">
                  <c:v>2310.3064336919865</c:v>
                </c:pt>
                <c:pt idx="91">
                  <c:v>1470.9288612586947</c:v>
                </c:pt>
                <c:pt idx="92">
                  <c:v>933.18817612263001</c:v>
                </c:pt>
                <c:pt idx="93">
                  <c:v>591.23461540848132</c:v>
                </c:pt>
                <c:pt idx="94">
                  <c:v>372.03340986111368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128832"/>
        <c:axId val="97130368"/>
      </c:scatterChart>
      <c:valAx>
        <c:axId val="97128832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7130368"/>
        <c:crosses val="autoZero"/>
        <c:crossBetween val="midCat"/>
      </c:valAx>
      <c:valAx>
        <c:axId val="97130368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971288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'80 h'!$A$2:$A$96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'80 h'!$C$2:$C$96</c:f>
              <c:numCache>
                <c:formatCode>General</c:formatCode>
                <c:ptCount val="95"/>
                <c:pt idx="0">
                  <c:v>18.760000000000002</c:v>
                </c:pt>
                <c:pt idx="1">
                  <c:v>19.97</c:v>
                </c:pt>
                <c:pt idx="2">
                  <c:v>20.92</c:v>
                </c:pt>
                <c:pt idx="3">
                  <c:v>21.95</c:v>
                </c:pt>
                <c:pt idx="4">
                  <c:v>23.03</c:v>
                </c:pt>
                <c:pt idx="5">
                  <c:v>24.18</c:v>
                </c:pt>
                <c:pt idx="6">
                  <c:v>25.36</c:v>
                </c:pt>
                <c:pt idx="7">
                  <c:v>26.32</c:v>
                </c:pt>
                <c:pt idx="8">
                  <c:v>27.48</c:v>
                </c:pt>
                <c:pt idx="9">
                  <c:v>28.73</c:v>
                </c:pt>
                <c:pt idx="10">
                  <c:v>29.89</c:v>
                </c:pt>
                <c:pt idx="11">
                  <c:v>31.2</c:v>
                </c:pt>
                <c:pt idx="12">
                  <c:v>32.61</c:v>
                </c:pt>
                <c:pt idx="13">
                  <c:v>33.979999999999997</c:v>
                </c:pt>
                <c:pt idx="14">
                  <c:v>35.42</c:v>
                </c:pt>
                <c:pt idx="15">
                  <c:v>36.909999999999997</c:v>
                </c:pt>
                <c:pt idx="16">
                  <c:v>38.39</c:v>
                </c:pt>
                <c:pt idx="17">
                  <c:v>39.880000000000003</c:v>
                </c:pt>
                <c:pt idx="18">
                  <c:v>41.44</c:v>
                </c:pt>
                <c:pt idx="19">
                  <c:v>26.46</c:v>
                </c:pt>
                <c:pt idx="20">
                  <c:v>27.75</c:v>
                </c:pt>
                <c:pt idx="21">
                  <c:v>28.91</c:v>
                </c:pt>
                <c:pt idx="22">
                  <c:v>30.1</c:v>
                </c:pt>
                <c:pt idx="23">
                  <c:v>31.23</c:v>
                </c:pt>
                <c:pt idx="24">
                  <c:v>32.42</c:v>
                </c:pt>
                <c:pt idx="25">
                  <c:v>33.619999999999997</c:v>
                </c:pt>
                <c:pt idx="26">
                  <c:v>34.94</c:v>
                </c:pt>
                <c:pt idx="27">
                  <c:v>36.200000000000003</c:v>
                </c:pt>
                <c:pt idx="28">
                  <c:v>37.57</c:v>
                </c:pt>
                <c:pt idx="29">
                  <c:v>38.99</c:v>
                </c:pt>
                <c:pt idx="30">
                  <c:v>40.46</c:v>
                </c:pt>
                <c:pt idx="31">
                  <c:v>42.03</c:v>
                </c:pt>
                <c:pt idx="32">
                  <c:v>43.64</c:v>
                </c:pt>
                <c:pt idx="33">
                  <c:v>45.34</c:v>
                </c:pt>
                <c:pt idx="34">
                  <c:v>47.13</c:v>
                </c:pt>
                <c:pt idx="35">
                  <c:v>48.95</c:v>
                </c:pt>
                <c:pt idx="36">
                  <c:v>50.81</c:v>
                </c:pt>
                <c:pt idx="37">
                  <c:v>52.63</c:v>
                </c:pt>
                <c:pt idx="38">
                  <c:v>35.44</c:v>
                </c:pt>
                <c:pt idx="39">
                  <c:v>37.340000000000003</c:v>
                </c:pt>
                <c:pt idx="40">
                  <c:v>38.9</c:v>
                </c:pt>
                <c:pt idx="41">
                  <c:v>40.32</c:v>
                </c:pt>
                <c:pt idx="42">
                  <c:v>41.76</c:v>
                </c:pt>
                <c:pt idx="43">
                  <c:v>43.19</c:v>
                </c:pt>
                <c:pt idx="44">
                  <c:v>44.61</c:v>
                </c:pt>
                <c:pt idx="45">
                  <c:v>46.17</c:v>
                </c:pt>
                <c:pt idx="46">
                  <c:v>47.71</c:v>
                </c:pt>
                <c:pt idx="47">
                  <c:v>49.34</c:v>
                </c:pt>
                <c:pt idx="48">
                  <c:v>50.99</c:v>
                </c:pt>
                <c:pt idx="49">
                  <c:v>52.68</c:v>
                </c:pt>
                <c:pt idx="50">
                  <c:v>54.39</c:v>
                </c:pt>
                <c:pt idx="51">
                  <c:v>56.12</c:v>
                </c:pt>
                <c:pt idx="52">
                  <c:v>57.85</c:v>
                </c:pt>
                <c:pt idx="53">
                  <c:v>59.6</c:v>
                </c:pt>
                <c:pt idx="54">
                  <c:v>61.34</c:v>
                </c:pt>
                <c:pt idx="55">
                  <c:v>63.05</c:v>
                </c:pt>
                <c:pt idx="56">
                  <c:v>64.72</c:v>
                </c:pt>
                <c:pt idx="57">
                  <c:v>48.16</c:v>
                </c:pt>
                <c:pt idx="58">
                  <c:v>49.31</c:v>
                </c:pt>
                <c:pt idx="59">
                  <c:v>50.65</c:v>
                </c:pt>
                <c:pt idx="60">
                  <c:v>52.12</c:v>
                </c:pt>
                <c:pt idx="61">
                  <c:v>53.6</c:v>
                </c:pt>
                <c:pt idx="62">
                  <c:v>55.14</c:v>
                </c:pt>
                <c:pt idx="63">
                  <c:v>56.69</c:v>
                </c:pt>
                <c:pt idx="64">
                  <c:v>58.25</c:v>
                </c:pt>
                <c:pt idx="65">
                  <c:v>59.8</c:v>
                </c:pt>
                <c:pt idx="66">
                  <c:v>61.35</c:v>
                </c:pt>
                <c:pt idx="67">
                  <c:v>62.87</c:v>
                </c:pt>
                <c:pt idx="68">
                  <c:v>64.37</c:v>
                </c:pt>
                <c:pt idx="69">
                  <c:v>65.87</c:v>
                </c:pt>
                <c:pt idx="70">
                  <c:v>67.38</c:v>
                </c:pt>
                <c:pt idx="71">
                  <c:v>68.900000000000006</c:v>
                </c:pt>
                <c:pt idx="72">
                  <c:v>70.44</c:v>
                </c:pt>
                <c:pt idx="73">
                  <c:v>71.98</c:v>
                </c:pt>
                <c:pt idx="74">
                  <c:v>73.489999999999995</c:v>
                </c:pt>
                <c:pt idx="75">
                  <c:v>0</c:v>
                </c:pt>
                <c:pt idx="76">
                  <c:v>0</c:v>
                </c:pt>
                <c:pt idx="77">
                  <c:v>65.61</c:v>
                </c:pt>
                <c:pt idx="78">
                  <c:v>62.86</c:v>
                </c:pt>
                <c:pt idx="79">
                  <c:v>62.7</c:v>
                </c:pt>
                <c:pt idx="80">
                  <c:v>63.85</c:v>
                </c:pt>
                <c:pt idx="81">
                  <c:v>65.34</c:v>
                </c:pt>
                <c:pt idx="82">
                  <c:v>66.66</c:v>
                </c:pt>
                <c:pt idx="83">
                  <c:v>68.010000000000005</c:v>
                </c:pt>
                <c:pt idx="84">
                  <c:v>69.319999999999993</c:v>
                </c:pt>
                <c:pt idx="85">
                  <c:v>70.63</c:v>
                </c:pt>
                <c:pt idx="86">
                  <c:v>71.92</c:v>
                </c:pt>
                <c:pt idx="87">
                  <c:v>73.23</c:v>
                </c:pt>
                <c:pt idx="88">
                  <c:v>74.569999999999993</c:v>
                </c:pt>
                <c:pt idx="89">
                  <c:v>75.930000000000007</c:v>
                </c:pt>
                <c:pt idx="90">
                  <c:v>77.290000000000006</c:v>
                </c:pt>
                <c:pt idx="91">
                  <c:v>78.7</c:v>
                </c:pt>
                <c:pt idx="92">
                  <c:v>80.12</c:v>
                </c:pt>
                <c:pt idx="93">
                  <c:v>81.53</c:v>
                </c:pt>
                <c:pt idx="94">
                  <c:v>82.97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'80 h'!$A$2:$A$96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'80 h'!$K$2:$K$96</c:f>
              <c:numCache>
                <c:formatCode>General</c:formatCode>
                <c:ptCount val="95"/>
                <c:pt idx="0">
                  <c:v>20.605285247734514</c:v>
                </c:pt>
                <c:pt idx="1">
                  <c:v>22.136716303152706</c:v>
                </c:pt>
                <c:pt idx="2">
                  <c:v>23.614594997612414</c:v>
                </c:pt>
                <c:pt idx="3">
                  <c:v>25.005065057340989</c:v>
                </c:pt>
                <c:pt idx="4">
                  <c:v>26.316847035388403</c:v>
                </c:pt>
                <c:pt idx="5">
                  <c:v>27.540013650463905</c:v>
                </c:pt>
                <c:pt idx="6">
                  <c:v>28.68267059379388</c:v>
                </c:pt>
                <c:pt idx="7">
                  <c:v>29.751376799224285</c:v>
                </c:pt>
                <c:pt idx="8">
                  <c:v>30.771454111745971</c:v>
                </c:pt>
                <c:pt idx="9">
                  <c:v>31.737128017113442</c:v>
                </c:pt>
                <c:pt idx="10">
                  <c:v>32.692717898486315</c:v>
                </c:pt>
                <c:pt idx="11">
                  <c:v>33.664741199382362</c:v>
                </c:pt>
                <c:pt idx="12">
                  <c:v>34.663645005171389</c:v>
                </c:pt>
                <c:pt idx="13">
                  <c:v>35.721923043040093</c:v>
                </c:pt>
                <c:pt idx="14">
                  <c:v>36.897315628533036</c:v>
                </c:pt>
                <c:pt idx="15">
                  <c:v>38.191268812709993</c:v>
                </c:pt>
                <c:pt idx="16">
                  <c:v>39.647659220762911</c:v>
                </c:pt>
                <c:pt idx="17">
                  <c:v>41.287943836509932</c:v>
                </c:pt>
                <c:pt idx="18">
                  <c:v>43.155928861758959</c:v>
                </c:pt>
                <c:pt idx="19">
                  <c:v>29.452393778377381</c:v>
                </c:pt>
                <c:pt idx="20">
                  <c:v>30.476449704681073</c:v>
                </c:pt>
                <c:pt idx="21">
                  <c:v>31.463950246077893</c:v>
                </c:pt>
                <c:pt idx="22">
                  <c:v>32.421984732818657</c:v>
                </c:pt>
                <c:pt idx="23">
                  <c:v>33.38560864794934</c:v>
                </c:pt>
                <c:pt idx="24">
                  <c:v>34.375530812552562</c:v>
                </c:pt>
                <c:pt idx="25">
                  <c:v>35.423776542295627</c:v>
                </c:pt>
                <c:pt idx="26">
                  <c:v>36.558203547528862</c:v>
                </c:pt>
                <c:pt idx="27">
                  <c:v>37.824263320389122</c:v>
                </c:pt>
                <c:pt idx="28">
                  <c:v>39.221328474489233</c:v>
                </c:pt>
                <c:pt idx="29">
                  <c:v>40.807893213611045</c:v>
                </c:pt>
                <c:pt idx="30">
                  <c:v>42.614121088372059</c:v>
                </c:pt>
                <c:pt idx="31">
                  <c:v>44.620706996643847</c:v>
                </c:pt>
                <c:pt idx="32">
                  <c:v>46.828783587728346</c:v>
                </c:pt>
                <c:pt idx="33">
                  <c:v>49.273147256933136</c:v>
                </c:pt>
                <c:pt idx="34">
                  <c:v>51.848404812899595</c:v>
                </c:pt>
                <c:pt idx="35">
                  <c:v>54.520938464633545</c:v>
                </c:pt>
                <c:pt idx="36">
                  <c:v>57.20731290848579</c:v>
                </c:pt>
                <c:pt idx="37">
                  <c:v>59.863641687443689</c:v>
                </c:pt>
                <c:pt idx="38">
                  <c:v>36.323281794723506</c:v>
                </c:pt>
                <c:pt idx="39">
                  <c:v>37.548671918768619</c:v>
                </c:pt>
                <c:pt idx="40">
                  <c:v>38.930525708456926</c:v>
                </c:pt>
                <c:pt idx="41">
                  <c:v>40.479618307931844</c:v>
                </c:pt>
                <c:pt idx="42">
                  <c:v>42.237590942923006</c:v>
                </c:pt>
                <c:pt idx="43">
                  <c:v>44.209160908968222</c:v>
                </c:pt>
                <c:pt idx="44">
                  <c:v>46.400578232839166</c:v>
                </c:pt>
                <c:pt idx="45">
                  <c:v>48.787903680505664</c:v>
                </c:pt>
                <c:pt idx="46">
                  <c:v>51.36053921053243</c:v>
                </c:pt>
                <c:pt idx="47">
                  <c:v>53.998177265682266</c:v>
                </c:pt>
                <c:pt idx="48">
                  <c:v>56.688875769066208</c:v>
                </c:pt>
                <c:pt idx="49">
                  <c:v>59.360354326162167</c:v>
                </c:pt>
                <c:pt idx="50">
                  <c:v>61.891768030126414</c:v>
                </c:pt>
                <c:pt idx="51">
                  <c:v>64.235085816089438</c:v>
                </c:pt>
                <c:pt idx="52">
                  <c:v>66.398248330135999</c:v>
                </c:pt>
                <c:pt idx="53">
                  <c:v>68.296346615156295</c:v>
                </c:pt>
                <c:pt idx="54">
                  <c:v>69.948132588183242</c:v>
                </c:pt>
                <c:pt idx="55">
                  <c:v>71.356420752570628</c:v>
                </c:pt>
                <c:pt idx="56">
                  <c:v>72.554950804526086</c:v>
                </c:pt>
                <c:pt idx="57">
                  <c:v>47.164027549928171</c:v>
                </c:pt>
                <c:pt idx="58">
                  <c:v>49.60415107806076</c:v>
                </c:pt>
                <c:pt idx="59">
                  <c:v>52.210885422594842</c:v>
                </c:pt>
                <c:pt idx="60">
                  <c:v>54.886114944362383</c:v>
                </c:pt>
                <c:pt idx="61">
                  <c:v>57.584992641699337</c:v>
                </c:pt>
                <c:pt idx="62">
                  <c:v>60.212194258569397</c:v>
                </c:pt>
                <c:pt idx="63">
                  <c:v>62.703653933618355</c:v>
                </c:pt>
                <c:pt idx="64">
                  <c:v>64.996066065430242</c:v>
                </c:pt>
                <c:pt idx="65">
                  <c:v>67.074846792614721</c:v>
                </c:pt>
                <c:pt idx="66">
                  <c:v>68.875603974136041</c:v>
                </c:pt>
                <c:pt idx="67">
                  <c:v>70.442941125115581</c:v>
                </c:pt>
                <c:pt idx="68">
                  <c:v>71.786751740939977</c:v>
                </c:pt>
                <c:pt idx="69">
                  <c:v>72.904002889369508</c:v>
                </c:pt>
                <c:pt idx="70">
                  <c:v>73.827768008171034</c:v>
                </c:pt>
                <c:pt idx="71">
                  <c:v>74.601850003991174</c:v>
                </c:pt>
                <c:pt idx="72">
                  <c:v>75.227969130663709</c:v>
                </c:pt>
                <c:pt idx="73">
                  <c:v>75.7375812909617</c:v>
                </c:pt>
                <c:pt idx="74">
                  <c:v>76.148965880144218</c:v>
                </c:pt>
                <c:pt idx="75">
                  <c:v>76.483863976872129</c:v>
                </c:pt>
                <c:pt idx="76">
                  <c:v>61.067465380913795</c:v>
                </c:pt>
                <c:pt idx="77">
                  <c:v>63.488065799267922</c:v>
                </c:pt>
                <c:pt idx="78">
                  <c:v>65.718028175243688</c:v>
                </c:pt>
                <c:pt idx="79">
                  <c:v>67.696180996991231</c:v>
                </c:pt>
                <c:pt idx="80">
                  <c:v>69.434445260641539</c:v>
                </c:pt>
                <c:pt idx="81">
                  <c:v>70.924932709626617</c:v>
                </c:pt>
                <c:pt idx="82">
                  <c:v>72.18744670551915</c:v>
                </c:pt>
                <c:pt idx="83">
                  <c:v>73.240617161705984</c:v>
                </c:pt>
                <c:pt idx="84">
                  <c:v>74.119087848328121</c:v>
                </c:pt>
                <c:pt idx="85">
                  <c:v>74.827930386586644</c:v>
                </c:pt>
                <c:pt idx="86">
                  <c:v>75.414937300513515</c:v>
                </c:pt>
                <c:pt idx="87">
                  <c:v>75.886476828027057</c:v>
                </c:pt>
                <c:pt idx="88">
                  <c:v>76.271816712092502</c:v>
                </c:pt>
                <c:pt idx="89">
                  <c:v>76.578251037778941</c:v>
                </c:pt>
                <c:pt idx="90">
                  <c:v>76.828812687090576</c:v>
                </c:pt>
                <c:pt idx="91">
                  <c:v>77.027526278955804</c:v>
                </c:pt>
                <c:pt idx="92">
                  <c:v>77.186754000333266</c:v>
                </c:pt>
                <c:pt idx="93">
                  <c:v>77.313699436990433</c:v>
                </c:pt>
                <c:pt idx="94">
                  <c:v>77.416020005614001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009728"/>
        <c:axId val="108036096"/>
      </c:scatterChart>
      <c:valAx>
        <c:axId val="108009728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8036096"/>
        <c:crosses val="autoZero"/>
        <c:crossBetween val="midCat"/>
      </c:valAx>
      <c:valAx>
        <c:axId val="108036096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80097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'150C'!$A$2:$A$96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'150C'!$B$2:$B$96</c:f>
              <c:numCache>
                <c:formatCode>0.00E+00</c:formatCode>
                <c:ptCount val="95"/>
                <c:pt idx="0">
                  <c:v>237900000</c:v>
                </c:pt>
                <c:pt idx="1">
                  <c:v>216760000</c:v>
                </c:pt>
                <c:pt idx="2">
                  <c:v>197060000</c:v>
                </c:pt>
                <c:pt idx="3">
                  <c:v>179400000</c:v>
                </c:pt>
                <c:pt idx="4">
                  <c:v>162570000</c:v>
                </c:pt>
                <c:pt idx="5">
                  <c:v>147310000</c:v>
                </c:pt>
                <c:pt idx="6">
                  <c:v>132740000</c:v>
                </c:pt>
                <c:pt idx="7">
                  <c:v>119620000</c:v>
                </c:pt>
                <c:pt idx="8">
                  <c:v>107160000</c:v>
                </c:pt>
                <c:pt idx="9">
                  <c:v>95929000</c:v>
                </c:pt>
                <c:pt idx="10">
                  <c:v>85644000</c:v>
                </c:pt>
                <c:pt idx="11">
                  <c:v>76052000</c:v>
                </c:pt>
                <c:pt idx="12">
                  <c:v>67508000</c:v>
                </c:pt>
                <c:pt idx="13">
                  <c:v>59871000</c:v>
                </c:pt>
                <c:pt idx="14">
                  <c:v>52860000</c:v>
                </c:pt>
                <c:pt idx="15">
                  <c:v>46748000</c:v>
                </c:pt>
                <c:pt idx="16">
                  <c:v>41381000</c:v>
                </c:pt>
                <c:pt idx="17">
                  <c:v>36588000</c:v>
                </c:pt>
                <c:pt idx="18">
                  <c:v>32266000</c:v>
                </c:pt>
                <c:pt idx="19">
                  <c:v>130940000</c:v>
                </c:pt>
                <c:pt idx="20">
                  <c:v>116130000</c:v>
                </c:pt>
                <c:pt idx="21">
                  <c:v>103320000</c:v>
                </c:pt>
                <c:pt idx="22">
                  <c:v>91708000</c:v>
                </c:pt>
                <c:pt idx="23">
                  <c:v>81489000</c:v>
                </c:pt>
                <c:pt idx="24">
                  <c:v>72077000</c:v>
                </c:pt>
                <c:pt idx="25">
                  <c:v>63571000</c:v>
                </c:pt>
                <c:pt idx="26">
                  <c:v>56166000</c:v>
                </c:pt>
                <c:pt idx="27">
                  <c:v>49324000</c:v>
                </c:pt>
                <c:pt idx="28">
                  <c:v>43242000</c:v>
                </c:pt>
                <c:pt idx="29">
                  <c:v>37806000</c:v>
                </c:pt>
                <c:pt idx="30">
                  <c:v>33014000</c:v>
                </c:pt>
                <c:pt idx="31">
                  <c:v>28707000</c:v>
                </c:pt>
                <c:pt idx="32">
                  <c:v>24899000</c:v>
                </c:pt>
                <c:pt idx="33">
                  <c:v>21505000</c:v>
                </c:pt>
                <c:pt idx="34">
                  <c:v>18485000</c:v>
                </c:pt>
                <c:pt idx="35">
                  <c:v>15813000</c:v>
                </c:pt>
                <c:pt idx="36">
                  <c:v>13521000</c:v>
                </c:pt>
                <c:pt idx="37">
                  <c:v>11591000</c:v>
                </c:pt>
                <c:pt idx="38">
                  <c:v>60052000</c:v>
                </c:pt>
                <c:pt idx="39">
                  <c:v>51621000</c:v>
                </c:pt>
                <c:pt idx="40">
                  <c:v>44616000</c:v>
                </c:pt>
                <c:pt idx="41">
                  <c:v>38612000</c:v>
                </c:pt>
                <c:pt idx="42">
                  <c:v>33324000</c:v>
                </c:pt>
                <c:pt idx="43">
                  <c:v>28755000</c:v>
                </c:pt>
                <c:pt idx="44">
                  <c:v>24762000</c:v>
                </c:pt>
                <c:pt idx="45">
                  <c:v>21239000</c:v>
                </c:pt>
                <c:pt idx="46">
                  <c:v>18188000</c:v>
                </c:pt>
                <c:pt idx="47">
                  <c:v>15525000</c:v>
                </c:pt>
                <c:pt idx="48">
                  <c:v>13205000</c:v>
                </c:pt>
                <c:pt idx="49">
                  <c:v>11211000</c:v>
                </c:pt>
                <c:pt idx="50">
                  <c:v>9489300</c:v>
                </c:pt>
                <c:pt idx="51">
                  <c:v>7997000</c:v>
                </c:pt>
                <c:pt idx="52">
                  <c:v>6707800</c:v>
                </c:pt>
                <c:pt idx="53">
                  <c:v>5600500</c:v>
                </c:pt>
                <c:pt idx="54">
                  <c:v>4644400</c:v>
                </c:pt>
                <c:pt idx="55">
                  <c:v>3840000</c:v>
                </c:pt>
                <c:pt idx="56">
                  <c:v>3172700</c:v>
                </c:pt>
                <c:pt idx="57">
                  <c:v>24939000</c:v>
                </c:pt>
                <c:pt idx="58">
                  <c:v>20670000</c:v>
                </c:pt>
                <c:pt idx="59">
                  <c:v>17264000</c:v>
                </c:pt>
                <c:pt idx="60">
                  <c:v>14471000</c:v>
                </c:pt>
                <c:pt idx="61">
                  <c:v>12138000</c:v>
                </c:pt>
                <c:pt idx="62">
                  <c:v>10176000</c:v>
                </c:pt>
                <c:pt idx="63">
                  <c:v>8508600</c:v>
                </c:pt>
                <c:pt idx="64">
                  <c:v>7096700</c:v>
                </c:pt>
                <c:pt idx="65">
                  <c:v>5897400</c:v>
                </c:pt>
                <c:pt idx="66">
                  <c:v>4887500</c:v>
                </c:pt>
                <c:pt idx="67">
                  <c:v>4034900</c:v>
                </c:pt>
                <c:pt idx="68">
                  <c:v>3320100</c:v>
                </c:pt>
                <c:pt idx="69">
                  <c:v>2722300</c:v>
                </c:pt>
                <c:pt idx="70">
                  <c:v>2218800</c:v>
                </c:pt>
                <c:pt idx="71">
                  <c:v>1795500</c:v>
                </c:pt>
                <c:pt idx="72">
                  <c:v>1442200</c:v>
                </c:pt>
                <c:pt idx="73">
                  <c:v>1149900</c:v>
                </c:pt>
                <c:pt idx="74" formatCode="General">
                  <c:v>913000</c:v>
                </c:pt>
                <c:pt idx="75" formatCode="General">
                  <c:v>724250</c:v>
                </c:pt>
                <c:pt idx="76">
                  <c:v>10216000</c:v>
                </c:pt>
                <c:pt idx="77">
                  <c:v>8083200</c:v>
                </c:pt>
                <c:pt idx="78">
                  <c:v>6476400</c:v>
                </c:pt>
                <c:pt idx="79">
                  <c:v>5257800</c:v>
                </c:pt>
                <c:pt idx="80">
                  <c:v>4264400</c:v>
                </c:pt>
                <c:pt idx="81">
                  <c:v>3465200</c:v>
                </c:pt>
                <c:pt idx="82">
                  <c:v>2811500</c:v>
                </c:pt>
                <c:pt idx="83">
                  <c:v>2273500</c:v>
                </c:pt>
                <c:pt idx="84">
                  <c:v>1831200</c:v>
                </c:pt>
                <c:pt idx="85">
                  <c:v>1470800</c:v>
                </c:pt>
                <c:pt idx="86">
                  <c:v>1177100</c:v>
                </c:pt>
                <c:pt idx="87" formatCode="General">
                  <c:v>937140</c:v>
                </c:pt>
                <c:pt idx="88" formatCode="General">
                  <c:v>742360</c:v>
                </c:pt>
                <c:pt idx="89" formatCode="General">
                  <c:v>584350</c:v>
                </c:pt>
                <c:pt idx="90" formatCode="General">
                  <c:v>456890</c:v>
                </c:pt>
                <c:pt idx="91" formatCode="General">
                  <c:v>353760</c:v>
                </c:pt>
                <c:pt idx="92" formatCode="General">
                  <c:v>272260</c:v>
                </c:pt>
                <c:pt idx="93" formatCode="General">
                  <c:v>208450</c:v>
                </c:pt>
                <c:pt idx="94" formatCode="General">
                  <c:v>159630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'150C'!$A$2:$A$96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'150C'!$J$2:$J$96</c:f>
              <c:numCache>
                <c:formatCode>General</c:formatCode>
                <c:ptCount val="95"/>
                <c:pt idx="0">
                  <c:v>478512877.39648139</c:v>
                </c:pt>
                <c:pt idx="1">
                  <c:v>443749395.58419204</c:v>
                </c:pt>
                <c:pt idx="2">
                  <c:v>407666906.43649739</c:v>
                </c:pt>
                <c:pt idx="3">
                  <c:v>371401368.93135673</c:v>
                </c:pt>
                <c:pt idx="4">
                  <c:v>335213240.87329233</c:v>
                </c:pt>
                <c:pt idx="5">
                  <c:v>299984861.36914986</c:v>
                </c:pt>
                <c:pt idx="6">
                  <c:v>266200677.47466549</c:v>
                </c:pt>
                <c:pt idx="7">
                  <c:v>234434319.85736093</c:v>
                </c:pt>
                <c:pt idx="8">
                  <c:v>204719203.26133397</c:v>
                </c:pt>
                <c:pt idx="9">
                  <c:v>177962184.85115221</c:v>
                </c:pt>
                <c:pt idx="10">
                  <c:v>153610177.06306919</c:v>
                </c:pt>
                <c:pt idx="11">
                  <c:v>131667939.65492643</c:v>
                </c:pt>
                <c:pt idx="12">
                  <c:v>112430479.09427422</c:v>
                </c:pt>
                <c:pt idx="13">
                  <c:v>95624524.598198503</c:v>
                </c:pt>
                <c:pt idx="14">
                  <c:v>80717069.264198005</c:v>
                </c:pt>
                <c:pt idx="15">
                  <c:v>67937249.331500947</c:v>
                </c:pt>
                <c:pt idx="16">
                  <c:v>56909942.987964623</c:v>
                </c:pt>
                <c:pt idx="17">
                  <c:v>47471414.306810535</c:v>
                </c:pt>
                <c:pt idx="18">
                  <c:v>39323693.619103536</c:v>
                </c:pt>
                <c:pt idx="19">
                  <c:v>243294280.0541831</c:v>
                </c:pt>
                <c:pt idx="20">
                  <c:v>213200393.07699963</c:v>
                </c:pt>
                <c:pt idx="21">
                  <c:v>185346298.41921034</c:v>
                </c:pt>
                <c:pt idx="22">
                  <c:v>160252646.77748317</c:v>
                </c:pt>
                <c:pt idx="23">
                  <c:v>137650506.11805549</c:v>
                </c:pt>
                <c:pt idx="24">
                  <c:v>117631658.4926113</c:v>
                </c:pt>
                <c:pt idx="25">
                  <c:v>100008390.60570413</c:v>
                </c:pt>
                <c:pt idx="26">
                  <c:v>84656626.75329347</c:v>
                </c:pt>
                <c:pt idx="27">
                  <c:v>71233818.269782931</c:v>
                </c:pt>
                <c:pt idx="28">
                  <c:v>59835639.650627628</c:v>
                </c:pt>
                <c:pt idx="29">
                  <c:v>49971353.746105075</c:v>
                </c:pt>
                <c:pt idx="30">
                  <c:v>41461349.349152178</c:v>
                </c:pt>
                <c:pt idx="31">
                  <c:v>34272392.415807217</c:v>
                </c:pt>
                <c:pt idx="32">
                  <c:v>28187749.916657731</c:v>
                </c:pt>
                <c:pt idx="33">
                  <c:v>22938592.549505197</c:v>
                </c:pt>
                <c:pt idx="34">
                  <c:v>18551621.224914502</c:v>
                </c:pt>
                <c:pt idx="35">
                  <c:v>14858328.358900823</c:v>
                </c:pt>
                <c:pt idx="36">
                  <c:v>11778749.697428683</c:v>
                </c:pt>
                <c:pt idx="37">
                  <c:v>9200030.6599035691</c:v>
                </c:pt>
                <c:pt idx="38">
                  <c:v>87550594.723698422</c:v>
                </c:pt>
                <c:pt idx="39">
                  <c:v>73871239.511917934</c:v>
                </c:pt>
                <c:pt idx="40">
                  <c:v>61966073.378372662</c:v>
                </c:pt>
                <c:pt idx="41">
                  <c:v>51797588.137862325</c:v>
                </c:pt>
                <c:pt idx="42">
                  <c:v>43047864.854426309</c:v>
                </c:pt>
                <c:pt idx="43">
                  <c:v>35595556.332706437</c:v>
                </c:pt>
                <c:pt idx="44">
                  <c:v>29251212.180056296</c:v>
                </c:pt>
                <c:pt idx="45">
                  <c:v>23883187.194202349</c:v>
                </c:pt>
                <c:pt idx="46">
                  <c:v>19311327.90404211</c:v>
                </c:pt>
                <c:pt idx="47">
                  <c:v>15525062.165576564</c:v>
                </c:pt>
                <c:pt idx="48">
                  <c:v>12332154.537261479</c:v>
                </c:pt>
                <c:pt idx="49">
                  <c:v>9658249.0704645999</c:v>
                </c:pt>
                <c:pt idx="50">
                  <c:v>7479838.2599088252</c:v>
                </c:pt>
                <c:pt idx="51">
                  <c:v>5717955.7739381036</c:v>
                </c:pt>
                <c:pt idx="52">
                  <c:v>4283499.1188799357</c:v>
                </c:pt>
                <c:pt idx="53">
                  <c:v>3168346.6710367235</c:v>
                </c:pt>
                <c:pt idx="54">
                  <c:v>2307602.739624308</c:v>
                </c:pt>
                <c:pt idx="55">
                  <c:v>1658561.6044676085</c:v>
                </c:pt>
                <c:pt idx="56">
                  <c:v>1172779.654266665</c:v>
                </c:pt>
                <c:pt idx="57">
                  <c:v>27388680.165194545</c:v>
                </c:pt>
                <c:pt idx="58">
                  <c:v>22318110.38403644</c:v>
                </c:pt>
                <c:pt idx="59">
                  <c:v>18005979.976468779</c:v>
                </c:pt>
                <c:pt idx="60">
                  <c:v>14406763.909359783</c:v>
                </c:pt>
                <c:pt idx="61">
                  <c:v>11386654.280045422</c:v>
                </c:pt>
                <c:pt idx="62">
                  <c:v>8890312.9695991334</c:v>
                </c:pt>
                <c:pt idx="63">
                  <c:v>6843577.931032504</c:v>
                </c:pt>
                <c:pt idx="64">
                  <c:v>5193110.8374303505</c:v>
                </c:pt>
                <c:pt idx="65">
                  <c:v>3870725.1299921987</c:v>
                </c:pt>
                <c:pt idx="66">
                  <c:v>2854676.4905709894</c:v>
                </c:pt>
                <c:pt idx="67">
                  <c:v>2070360.6227948284</c:v>
                </c:pt>
                <c:pt idx="68">
                  <c:v>1476789.1665720029</c:v>
                </c:pt>
                <c:pt idx="69">
                  <c:v>1043697.9115659099</c:v>
                </c:pt>
                <c:pt idx="70">
                  <c:v>731177.74721937219</c:v>
                </c:pt>
                <c:pt idx="71">
                  <c:v>504280.91732416686</c:v>
                </c:pt>
                <c:pt idx="72">
                  <c:v>346364.62381671811</c:v>
                </c:pt>
                <c:pt idx="73">
                  <c:v>236288.69130610727</c:v>
                </c:pt>
                <c:pt idx="74">
                  <c:v>160532.34352694772</c:v>
                </c:pt>
                <c:pt idx="75">
                  <c:v>108182.61064462464</c:v>
                </c:pt>
                <c:pt idx="76">
                  <c:v>8155606.9992014198</c:v>
                </c:pt>
                <c:pt idx="77">
                  <c:v>6255188.339945348</c:v>
                </c:pt>
                <c:pt idx="78">
                  <c:v>4715575.1064876672</c:v>
                </c:pt>
                <c:pt idx="79">
                  <c:v>3506548.9563139803</c:v>
                </c:pt>
                <c:pt idx="80">
                  <c:v>2564094.0805987334</c:v>
                </c:pt>
                <c:pt idx="81">
                  <c:v>1848764.7041811114</c:v>
                </c:pt>
                <c:pt idx="82">
                  <c:v>1314868.6104549838</c:v>
                </c:pt>
                <c:pt idx="83">
                  <c:v>924814.69396618695</c:v>
                </c:pt>
                <c:pt idx="84">
                  <c:v>641868.60327051184</c:v>
                </c:pt>
                <c:pt idx="85">
                  <c:v>444501.50892150833</c:v>
                </c:pt>
                <c:pt idx="86">
                  <c:v>303977.1550717997</c:v>
                </c:pt>
                <c:pt idx="87">
                  <c:v>207466.70237358814</c:v>
                </c:pt>
                <c:pt idx="88">
                  <c:v>140322.73702339901</c:v>
                </c:pt>
                <c:pt idx="89">
                  <c:v>95028.581633466893</c:v>
                </c:pt>
                <c:pt idx="90">
                  <c:v>63708.027972026925</c:v>
                </c:pt>
                <c:pt idx="91">
                  <c:v>42770.315103967332</c:v>
                </c:pt>
                <c:pt idx="92">
                  <c:v>28643.680473366494</c:v>
                </c:pt>
                <c:pt idx="93">
                  <c:v>19173.914352730117</c:v>
                </c:pt>
                <c:pt idx="94">
                  <c:v>12767.212702525865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828992"/>
        <c:axId val="155830528"/>
      </c:scatterChart>
      <c:valAx>
        <c:axId val="155828992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5830528"/>
        <c:crosses val="autoZero"/>
        <c:crossBetween val="midCat"/>
      </c:valAx>
      <c:valAx>
        <c:axId val="155830528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558289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'150C'!$A$2:$A$96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'150C'!$C$2:$C$96</c:f>
              <c:numCache>
                <c:formatCode>General</c:formatCode>
                <c:ptCount val="95"/>
                <c:pt idx="0">
                  <c:v>16.190000000000001</c:v>
                </c:pt>
                <c:pt idx="1">
                  <c:v>16.91</c:v>
                </c:pt>
                <c:pt idx="2">
                  <c:v>17.399999999999999</c:v>
                </c:pt>
                <c:pt idx="3">
                  <c:v>18.09</c:v>
                </c:pt>
                <c:pt idx="4">
                  <c:v>18.55</c:v>
                </c:pt>
                <c:pt idx="5">
                  <c:v>19.149999999999999</c:v>
                </c:pt>
                <c:pt idx="6">
                  <c:v>19.77</c:v>
                </c:pt>
                <c:pt idx="7">
                  <c:v>20.27</c:v>
                </c:pt>
                <c:pt idx="8">
                  <c:v>20.83</c:v>
                </c:pt>
                <c:pt idx="9">
                  <c:v>21.22</c:v>
                </c:pt>
                <c:pt idx="10">
                  <c:v>22.06</c:v>
                </c:pt>
                <c:pt idx="11">
                  <c:v>22.68</c:v>
                </c:pt>
                <c:pt idx="12">
                  <c:v>23.28</c:v>
                </c:pt>
                <c:pt idx="13">
                  <c:v>23.97</c:v>
                </c:pt>
                <c:pt idx="14">
                  <c:v>24.67</c:v>
                </c:pt>
                <c:pt idx="15">
                  <c:v>25.49</c:v>
                </c:pt>
                <c:pt idx="16">
                  <c:v>26.05</c:v>
                </c:pt>
                <c:pt idx="17">
                  <c:v>26.93</c:v>
                </c:pt>
                <c:pt idx="18">
                  <c:v>27.75</c:v>
                </c:pt>
                <c:pt idx="19">
                  <c:v>20.8</c:v>
                </c:pt>
                <c:pt idx="20">
                  <c:v>21.44</c:v>
                </c:pt>
                <c:pt idx="21">
                  <c:v>22.02</c:v>
                </c:pt>
                <c:pt idx="22">
                  <c:v>22.49</c:v>
                </c:pt>
                <c:pt idx="23">
                  <c:v>23.01</c:v>
                </c:pt>
                <c:pt idx="24">
                  <c:v>23.51</c:v>
                </c:pt>
                <c:pt idx="25">
                  <c:v>23.89</c:v>
                </c:pt>
                <c:pt idx="26">
                  <c:v>24.51</c:v>
                </c:pt>
                <c:pt idx="27">
                  <c:v>25.05</c:v>
                </c:pt>
                <c:pt idx="28">
                  <c:v>25.57</c:v>
                </c:pt>
                <c:pt idx="29">
                  <c:v>26.17</c:v>
                </c:pt>
                <c:pt idx="30">
                  <c:v>26.82</c:v>
                </c:pt>
                <c:pt idx="31">
                  <c:v>27.51</c:v>
                </c:pt>
                <c:pt idx="32">
                  <c:v>28.2</c:v>
                </c:pt>
                <c:pt idx="33">
                  <c:v>28.98</c:v>
                </c:pt>
                <c:pt idx="34">
                  <c:v>29.82</c:v>
                </c:pt>
                <c:pt idx="35">
                  <c:v>30.7</c:v>
                </c:pt>
                <c:pt idx="36">
                  <c:v>31.65</c:v>
                </c:pt>
                <c:pt idx="37">
                  <c:v>32.6</c:v>
                </c:pt>
                <c:pt idx="38">
                  <c:v>25.43</c:v>
                </c:pt>
                <c:pt idx="39">
                  <c:v>26.35</c:v>
                </c:pt>
                <c:pt idx="40">
                  <c:v>26.95</c:v>
                </c:pt>
                <c:pt idx="41">
                  <c:v>27.48</c:v>
                </c:pt>
                <c:pt idx="42">
                  <c:v>27.98</c:v>
                </c:pt>
                <c:pt idx="43">
                  <c:v>28.48</c:v>
                </c:pt>
                <c:pt idx="44">
                  <c:v>28.97</c:v>
                </c:pt>
                <c:pt idx="45">
                  <c:v>29.6</c:v>
                </c:pt>
                <c:pt idx="46">
                  <c:v>30.11</c:v>
                </c:pt>
                <c:pt idx="47">
                  <c:v>30.85</c:v>
                </c:pt>
                <c:pt idx="48">
                  <c:v>31.5</c:v>
                </c:pt>
                <c:pt idx="49">
                  <c:v>32.270000000000003</c:v>
                </c:pt>
                <c:pt idx="50">
                  <c:v>33</c:v>
                </c:pt>
                <c:pt idx="51">
                  <c:v>33.880000000000003</c:v>
                </c:pt>
                <c:pt idx="52">
                  <c:v>34.729999999999997</c:v>
                </c:pt>
                <c:pt idx="53">
                  <c:v>35.74</c:v>
                </c:pt>
                <c:pt idx="54">
                  <c:v>36.799999999999997</c:v>
                </c:pt>
                <c:pt idx="55">
                  <c:v>37.909999999999997</c:v>
                </c:pt>
                <c:pt idx="56">
                  <c:v>39.020000000000003</c:v>
                </c:pt>
                <c:pt idx="57">
                  <c:v>29.35</c:v>
                </c:pt>
                <c:pt idx="58">
                  <c:v>31.03</c:v>
                </c:pt>
                <c:pt idx="59">
                  <c:v>32.06</c:v>
                </c:pt>
                <c:pt idx="60">
                  <c:v>32.78</c:v>
                </c:pt>
                <c:pt idx="61">
                  <c:v>33.43</c:v>
                </c:pt>
                <c:pt idx="62">
                  <c:v>34.03</c:v>
                </c:pt>
                <c:pt idx="63">
                  <c:v>34.659999999999997</c:v>
                </c:pt>
                <c:pt idx="64">
                  <c:v>35.369999999999997</c:v>
                </c:pt>
                <c:pt idx="65">
                  <c:v>36.049999999999997</c:v>
                </c:pt>
                <c:pt idx="66">
                  <c:v>36.81</c:v>
                </c:pt>
                <c:pt idx="67">
                  <c:v>37.619999999999997</c:v>
                </c:pt>
                <c:pt idx="68">
                  <c:v>38.5</c:v>
                </c:pt>
                <c:pt idx="69">
                  <c:v>39.409999999999997</c:v>
                </c:pt>
                <c:pt idx="70">
                  <c:v>40.4</c:v>
                </c:pt>
                <c:pt idx="71">
                  <c:v>41.46</c:v>
                </c:pt>
                <c:pt idx="72">
                  <c:v>42.59</c:v>
                </c:pt>
                <c:pt idx="73">
                  <c:v>43.8</c:v>
                </c:pt>
                <c:pt idx="74">
                  <c:v>45.04</c:v>
                </c:pt>
                <c:pt idx="75">
                  <c:v>46.3</c:v>
                </c:pt>
                <c:pt idx="76">
                  <c:v>30.88</c:v>
                </c:pt>
                <c:pt idx="77">
                  <c:v>34.68</c:v>
                </c:pt>
                <c:pt idx="78">
                  <c:v>36.700000000000003</c:v>
                </c:pt>
                <c:pt idx="79">
                  <c:v>37.869999999999997</c:v>
                </c:pt>
                <c:pt idx="80">
                  <c:v>38.840000000000003</c:v>
                </c:pt>
                <c:pt idx="81">
                  <c:v>39.630000000000003</c:v>
                </c:pt>
                <c:pt idx="82">
                  <c:v>40.409999999999997</c:v>
                </c:pt>
                <c:pt idx="83">
                  <c:v>41.18</c:v>
                </c:pt>
                <c:pt idx="84">
                  <c:v>42.01</c:v>
                </c:pt>
                <c:pt idx="85">
                  <c:v>42.88</c:v>
                </c:pt>
                <c:pt idx="86">
                  <c:v>43.8</c:v>
                </c:pt>
                <c:pt idx="87">
                  <c:v>44.8</c:v>
                </c:pt>
                <c:pt idx="88">
                  <c:v>45.83</c:v>
                </c:pt>
                <c:pt idx="89">
                  <c:v>46.94</c:v>
                </c:pt>
                <c:pt idx="90">
                  <c:v>48.17</c:v>
                </c:pt>
                <c:pt idx="91">
                  <c:v>49.4</c:v>
                </c:pt>
                <c:pt idx="92">
                  <c:v>50.79</c:v>
                </c:pt>
                <c:pt idx="93">
                  <c:v>52.23</c:v>
                </c:pt>
                <c:pt idx="94">
                  <c:v>53.64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'150C'!$A$2:$A$96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'150C'!$K$2:$K$96</c:f>
              <c:numCache>
                <c:formatCode>General</c:formatCode>
                <c:ptCount val="95"/>
                <c:pt idx="0">
                  <c:v>13.791989250308193</c:v>
                </c:pt>
                <c:pt idx="1">
                  <c:v>15.347900928147455</c:v>
                </c:pt>
                <c:pt idx="2">
                  <c:v>16.951885624616214</c:v>
                </c:pt>
                <c:pt idx="3">
                  <c:v>18.555685817496315</c:v>
                </c:pt>
                <c:pt idx="4">
                  <c:v>20.151236959358691</c:v>
                </c:pt>
                <c:pt idx="5">
                  <c:v>21.704064263676564</c:v>
                </c:pt>
                <c:pt idx="6">
                  <c:v>23.198116372383346</c:v>
                </c:pt>
                <c:pt idx="7">
                  <c:v>24.613973815212063</c:v>
                </c:pt>
                <c:pt idx="8">
                  <c:v>25.95686806795311</c:v>
                </c:pt>
                <c:pt idx="9">
                  <c:v>27.192562863203587</c:v>
                </c:pt>
                <c:pt idx="10">
                  <c:v>28.353702407873964</c:v>
                </c:pt>
                <c:pt idx="11">
                  <c:v>29.44921147830777</c:v>
                </c:pt>
                <c:pt idx="12">
                  <c:v>30.473130509758253</c:v>
                </c:pt>
                <c:pt idx="13">
                  <c:v>31.447831756120742</c:v>
                </c:pt>
                <c:pt idx="14">
                  <c:v>32.416298250025591</c:v>
                </c:pt>
                <c:pt idx="15">
                  <c:v>33.375954229068405</c:v>
                </c:pt>
                <c:pt idx="16">
                  <c:v>34.364267099267394</c:v>
                </c:pt>
                <c:pt idx="17">
                  <c:v>35.406446391217855</c:v>
                </c:pt>
                <c:pt idx="18">
                  <c:v>36.547968135204449</c:v>
                </c:pt>
                <c:pt idx="19">
                  <c:v>24.217508966369493</c:v>
                </c:pt>
                <c:pt idx="20">
                  <c:v>25.571093050167853</c:v>
                </c:pt>
                <c:pt idx="21">
                  <c:v>26.848193606498878</c:v>
                </c:pt>
                <c:pt idx="22">
                  <c:v>28.032405011510082</c:v>
                </c:pt>
                <c:pt idx="23">
                  <c:v>29.144377906184669</c:v>
                </c:pt>
                <c:pt idx="24">
                  <c:v>30.188524776009842</c:v>
                </c:pt>
                <c:pt idx="25">
                  <c:v>31.18397898241691</c:v>
                </c:pt>
                <c:pt idx="26">
                  <c:v>32.147688602717537</c:v>
                </c:pt>
                <c:pt idx="27">
                  <c:v>33.113078350943503</c:v>
                </c:pt>
                <c:pt idx="28">
                  <c:v>34.082701032463099</c:v>
                </c:pt>
                <c:pt idx="29">
                  <c:v>35.106860989477894</c:v>
                </c:pt>
                <c:pt idx="30">
                  <c:v>36.219534555768988</c:v>
                </c:pt>
                <c:pt idx="31">
                  <c:v>37.433042405874211</c:v>
                </c:pt>
                <c:pt idx="32">
                  <c:v>38.781189433543808</c:v>
                </c:pt>
                <c:pt idx="33">
                  <c:v>40.328356866308837</c:v>
                </c:pt>
                <c:pt idx="34">
                  <c:v>42.059566204024804</c:v>
                </c:pt>
                <c:pt idx="35">
                  <c:v>44.007575772537152</c:v>
                </c:pt>
                <c:pt idx="36">
                  <c:v>46.167154240825205</c:v>
                </c:pt>
                <c:pt idx="37">
                  <c:v>48.553429014176984</c:v>
                </c:pt>
                <c:pt idx="38">
                  <c:v>31.956712471846622</c:v>
                </c:pt>
                <c:pt idx="39">
                  <c:v>32.911141818376308</c:v>
                </c:pt>
                <c:pt idx="40">
                  <c:v>33.887279026466551</c:v>
                </c:pt>
                <c:pt idx="41">
                  <c:v>34.899719753236553</c:v>
                </c:pt>
                <c:pt idx="42">
                  <c:v>35.990311383274054</c:v>
                </c:pt>
                <c:pt idx="43">
                  <c:v>37.184300557947452</c:v>
                </c:pt>
                <c:pt idx="44">
                  <c:v>38.517080073489133</c:v>
                </c:pt>
                <c:pt idx="45">
                  <c:v>40.014919710436274</c:v>
                </c:pt>
                <c:pt idx="46">
                  <c:v>41.721845774251349</c:v>
                </c:pt>
                <c:pt idx="47">
                  <c:v>43.612326287919224</c:v>
                </c:pt>
                <c:pt idx="48">
                  <c:v>45.732276563634343</c:v>
                </c:pt>
                <c:pt idx="49">
                  <c:v>48.079443593156157</c:v>
                </c:pt>
                <c:pt idx="50">
                  <c:v>50.581295235475352</c:v>
                </c:pt>
                <c:pt idx="51">
                  <c:v>53.193326591477479</c:v>
                </c:pt>
                <c:pt idx="52">
                  <c:v>55.910497098054755</c:v>
                </c:pt>
                <c:pt idx="53">
                  <c:v>58.582447822028655</c:v>
                </c:pt>
                <c:pt idx="54">
                  <c:v>61.162685860220421</c:v>
                </c:pt>
                <c:pt idx="55">
                  <c:v>63.575978614157513</c:v>
                </c:pt>
                <c:pt idx="56">
                  <c:v>65.802168206102436</c:v>
                </c:pt>
                <c:pt idx="57">
                  <c:v>38.989170379917113</c:v>
                </c:pt>
                <c:pt idx="58">
                  <c:v>40.544254724350004</c:v>
                </c:pt>
                <c:pt idx="59">
                  <c:v>42.313787556920886</c:v>
                </c:pt>
                <c:pt idx="60">
                  <c:v>44.288181216909841</c:v>
                </c:pt>
                <c:pt idx="61">
                  <c:v>46.489904952948741</c:v>
                </c:pt>
                <c:pt idx="62">
                  <c:v>48.888189977202209</c:v>
                </c:pt>
                <c:pt idx="63">
                  <c:v>51.451065813062513</c:v>
                </c:pt>
                <c:pt idx="64">
                  <c:v>54.112838455994577</c:v>
                </c:pt>
                <c:pt idx="65">
                  <c:v>56.829693862471984</c:v>
                </c:pt>
                <c:pt idx="66">
                  <c:v>59.458479197092998</c:v>
                </c:pt>
                <c:pt idx="67">
                  <c:v>61.986970341599473</c:v>
                </c:pt>
                <c:pt idx="68">
                  <c:v>64.356218202083866</c:v>
                </c:pt>
                <c:pt idx="69">
                  <c:v>66.482522358943726</c:v>
                </c:pt>
                <c:pt idx="70">
                  <c:v>68.356880753817066</c:v>
                </c:pt>
                <c:pt idx="71">
                  <c:v>70.013846335774062</c:v>
                </c:pt>
                <c:pt idx="72">
                  <c:v>71.414525117437748</c:v>
                </c:pt>
                <c:pt idx="73">
                  <c:v>72.595965401874693</c:v>
                </c:pt>
                <c:pt idx="74">
                  <c:v>73.577539382987908</c:v>
                </c:pt>
                <c:pt idx="75">
                  <c:v>74.395371262801262</c:v>
                </c:pt>
                <c:pt idx="76">
                  <c:v>49.733247172893741</c:v>
                </c:pt>
                <c:pt idx="77">
                  <c:v>52.326139137796751</c:v>
                </c:pt>
                <c:pt idx="78">
                  <c:v>55.021008397682309</c:v>
                </c:pt>
                <c:pt idx="79">
                  <c:v>57.705728107606753</c:v>
                </c:pt>
                <c:pt idx="80">
                  <c:v>60.332738021623648</c:v>
                </c:pt>
                <c:pt idx="81">
                  <c:v>62.814253121424869</c:v>
                </c:pt>
                <c:pt idx="82">
                  <c:v>65.101763216171406</c:v>
                </c:pt>
                <c:pt idx="83">
                  <c:v>67.152927773241785</c:v>
                </c:pt>
                <c:pt idx="84">
                  <c:v>68.970988396496324</c:v>
                </c:pt>
                <c:pt idx="85">
                  <c:v>70.513247225525348</c:v>
                </c:pt>
                <c:pt idx="86">
                  <c:v>71.843596602885569</c:v>
                </c:pt>
                <c:pt idx="87">
                  <c:v>72.948328438631478</c:v>
                </c:pt>
                <c:pt idx="88">
                  <c:v>73.875573838063161</c:v>
                </c:pt>
                <c:pt idx="89">
                  <c:v>74.628947388936041</c:v>
                </c:pt>
                <c:pt idx="90">
                  <c:v>75.255635857753589</c:v>
                </c:pt>
                <c:pt idx="91">
                  <c:v>75.759545501931257</c:v>
                </c:pt>
                <c:pt idx="92">
                  <c:v>76.167762024415097</c:v>
                </c:pt>
                <c:pt idx="93">
                  <c:v>76.49605887556946</c:v>
                </c:pt>
                <c:pt idx="94">
                  <c:v>76.762515521466241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369280"/>
        <c:axId val="156370816"/>
      </c:scatterChart>
      <c:valAx>
        <c:axId val="156369280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6370816"/>
        <c:crosses val="autoZero"/>
        <c:crossBetween val="midCat"/>
      </c:valAx>
      <c:valAx>
        <c:axId val="156370816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63692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'20h'!$A$2:$A$96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'20h'!$B$2:$B$96</c:f>
              <c:numCache>
                <c:formatCode>0.00E+00</c:formatCode>
                <c:ptCount val="95"/>
                <c:pt idx="0">
                  <c:v>202700000</c:v>
                </c:pt>
                <c:pt idx="1">
                  <c:v>180760000</c:v>
                </c:pt>
                <c:pt idx="2">
                  <c:v>158890000</c:v>
                </c:pt>
                <c:pt idx="3">
                  <c:v>139970000</c:v>
                </c:pt>
                <c:pt idx="4">
                  <c:v>122020000</c:v>
                </c:pt>
                <c:pt idx="5">
                  <c:v>105610000</c:v>
                </c:pt>
                <c:pt idx="6">
                  <c:v>90975000</c:v>
                </c:pt>
                <c:pt idx="7">
                  <c:v>77799000</c:v>
                </c:pt>
                <c:pt idx="8">
                  <c:v>65991000</c:v>
                </c:pt>
                <c:pt idx="9">
                  <c:v>55544000</c:v>
                </c:pt>
                <c:pt idx="10">
                  <c:v>46441000</c:v>
                </c:pt>
                <c:pt idx="11">
                  <c:v>38480000</c:v>
                </c:pt>
                <c:pt idx="12">
                  <c:v>31642000</c:v>
                </c:pt>
                <c:pt idx="13">
                  <c:v>25862000</c:v>
                </c:pt>
                <c:pt idx="14">
                  <c:v>21018000</c:v>
                </c:pt>
                <c:pt idx="15">
                  <c:v>17044000</c:v>
                </c:pt>
                <c:pt idx="16">
                  <c:v>13845000</c:v>
                </c:pt>
                <c:pt idx="17">
                  <c:v>11127000</c:v>
                </c:pt>
                <c:pt idx="18">
                  <c:v>8869400</c:v>
                </c:pt>
                <c:pt idx="19">
                  <c:v>87343000</c:v>
                </c:pt>
                <c:pt idx="20">
                  <c:v>73570000</c:v>
                </c:pt>
                <c:pt idx="21">
                  <c:v>61728000</c:v>
                </c:pt>
                <c:pt idx="22">
                  <c:v>51425000</c:v>
                </c:pt>
                <c:pt idx="23">
                  <c:v>42627000</c:v>
                </c:pt>
                <c:pt idx="24">
                  <c:v>35022000</c:v>
                </c:pt>
                <c:pt idx="25">
                  <c:v>28537000</c:v>
                </c:pt>
                <c:pt idx="26">
                  <c:v>23125000</c:v>
                </c:pt>
                <c:pt idx="27">
                  <c:v>18586000</c:v>
                </c:pt>
                <c:pt idx="28">
                  <c:v>14790000</c:v>
                </c:pt>
                <c:pt idx="29">
                  <c:v>11678000</c:v>
                </c:pt>
                <c:pt idx="30">
                  <c:v>9140900</c:v>
                </c:pt>
                <c:pt idx="31">
                  <c:v>7079200</c:v>
                </c:pt>
                <c:pt idx="32">
                  <c:v>5413800</c:v>
                </c:pt>
                <c:pt idx="33">
                  <c:v>4094500</c:v>
                </c:pt>
                <c:pt idx="34">
                  <c:v>3047600</c:v>
                </c:pt>
                <c:pt idx="35">
                  <c:v>2232100</c:v>
                </c:pt>
                <c:pt idx="36">
                  <c:v>1634300</c:v>
                </c:pt>
                <c:pt idx="37">
                  <c:v>1196200</c:v>
                </c:pt>
                <c:pt idx="38">
                  <c:v>25510000</c:v>
                </c:pt>
                <c:pt idx="39">
                  <c:v>20524000</c:v>
                </c:pt>
                <c:pt idx="40">
                  <c:v>16224000</c:v>
                </c:pt>
                <c:pt idx="41">
                  <c:v>12687000</c:v>
                </c:pt>
                <c:pt idx="42">
                  <c:v>9824600</c:v>
                </c:pt>
                <c:pt idx="43">
                  <c:v>7530700</c:v>
                </c:pt>
                <c:pt idx="44">
                  <c:v>5718200</c:v>
                </c:pt>
                <c:pt idx="45">
                  <c:v>4298600</c:v>
                </c:pt>
                <c:pt idx="46">
                  <c:v>3200600</c:v>
                </c:pt>
                <c:pt idx="47">
                  <c:v>2357300</c:v>
                </c:pt>
                <c:pt idx="48">
                  <c:v>1721000</c:v>
                </c:pt>
                <c:pt idx="49">
                  <c:v>1244600</c:v>
                </c:pt>
                <c:pt idx="50" formatCode="General">
                  <c:v>892240</c:v>
                </c:pt>
                <c:pt idx="51" formatCode="General">
                  <c:v>632420</c:v>
                </c:pt>
                <c:pt idx="52" formatCode="General">
                  <c:v>441820</c:v>
                </c:pt>
                <c:pt idx="53" formatCode="General">
                  <c:v>304040</c:v>
                </c:pt>
                <c:pt idx="54" formatCode="General">
                  <c:v>208410</c:v>
                </c:pt>
                <c:pt idx="55" formatCode="General">
                  <c:v>143400</c:v>
                </c:pt>
                <c:pt idx="56" formatCode="General">
                  <c:v>96869</c:v>
                </c:pt>
                <c:pt idx="57">
                  <c:v>5699000</c:v>
                </c:pt>
                <c:pt idx="58">
                  <c:v>4426700</c:v>
                </c:pt>
                <c:pt idx="59">
                  <c:v>3271100</c:v>
                </c:pt>
                <c:pt idx="60">
                  <c:v>2385400</c:v>
                </c:pt>
                <c:pt idx="61">
                  <c:v>1721500</c:v>
                </c:pt>
                <c:pt idx="62">
                  <c:v>1230700</c:v>
                </c:pt>
                <c:pt idx="63" formatCode="General">
                  <c:v>871760</c:v>
                </c:pt>
                <c:pt idx="64" formatCode="General">
                  <c:v>611870</c:v>
                </c:pt>
                <c:pt idx="65" formatCode="General">
                  <c:v>426190</c:v>
                </c:pt>
                <c:pt idx="66" formatCode="General">
                  <c:v>294500</c:v>
                </c:pt>
                <c:pt idx="67" formatCode="General">
                  <c:v>201920</c:v>
                </c:pt>
                <c:pt idx="68" formatCode="General">
                  <c:v>137410</c:v>
                </c:pt>
                <c:pt idx="69" formatCode="General">
                  <c:v>92707</c:v>
                </c:pt>
                <c:pt idx="70" formatCode="General">
                  <c:v>61955</c:v>
                </c:pt>
                <c:pt idx="71" formatCode="General">
                  <c:v>40867</c:v>
                </c:pt>
                <c:pt idx="72" formatCode="General">
                  <c:v>26585</c:v>
                </c:pt>
                <c:pt idx="73" formatCode="General">
                  <c:v>17240</c:v>
                </c:pt>
                <c:pt idx="74" formatCode="General">
                  <c:v>11183</c:v>
                </c:pt>
                <c:pt idx="75" formatCode="General">
                  <c:v>7132.7</c:v>
                </c:pt>
                <c:pt idx="76">
                  <c:v>1077700</c:v>
                </c:pt>
                <c:pt idx="77" formatCode="General">
                  <c:v>784350</c:v>
                </c:pt>
                <c:pt idx="78" formatCode="General">
                  <c:v>588660</c:v>
                </c:pt>
                <c:pt idx="79" formatCode="General">
                  <c:v>416950</c:v>
                </c:pt>
                <c:pt idx="80" formatCode="General">
                  <c:v>287630</c:v>
                </c:pt>
                <c:pt idx="81" formatCode="General">
                  <c:v>196270</c:v>
                </c:pt>
                <c:pt idx="82" formatCode="General">
                  <c:v>132750</c:v>
                </c:pt>
                <c:pt idx="83" formatCode="General">
                  <c:v>89194</c:v>
                </c:pt>
                <c:pt idx="84" formatCode="General">
                  <c:v>59547</c:v>
                </c:pt>
                <c:pt idx="85" formatCode="General">
                  <c:v>39531</c:v>
                </c:pt>
                <c:pt idx="86" formatCode="General">
                  <c:v>26098</c:v>
                </c:pt>
                <c:pt idx="87" formatCode="General">
                  <c:v>17118</c:v>
                </c:pt>
                <c:pt idx="88" formatCode="General">
                  <c:v>11158</c:v>
                </c:pt>
                <c:pt idx="89" formatCode="General">
                  <c:v>7215</c:v>
                </c:pt>
                <c:pt idx="90" formatCode="General">
                  <c:v>4610.6000000000004</c:v>
                </c:pt>
                <c:pt idx="91" formatCode="General">
                  <c:v>2912</c:v>
                </c:pt>
                <c:pt idx="92" formatCode="General">
                  <c:v>1836.4</c:v>
                </c:pt>
                <c:pt idx="93" formatCode="General">
                  <c:v>1160.5</c:v>
                </c:pt>
                <c:pt idx="94" formatCode="General">
                  <c:v>725.89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'20h'!$A$2:$A$96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'20h'!$J$2:$J$96</c:f>
              <c:numCache>
                <c:formatCode>General</c:formatCode>
                <c:ptCount val="95"/>
                <c:pt idx="0">
                  <c:v>208224812.91248435</c:v>
                </c:pt>
                <c:pt idx="1">
                  <c:v>185518863.31314895</c:v>
                </c:pt>
                <c:pt idx="2">
                  <c:v>164113251.52540675</c:v>
                </c:pt>
                <c:pt idx="3">
                  <c:v>144382472.68676993</c:v>
                </c:pt>
                <c:pt idx="4">
                  <c:v>126136894.93936308</c:v>
                </c:pt>
                <c:pt idx="5">
                  <c:v>109506168.98955235</c:v>
                </c:pt>
                <c:pt idx="6">
                  <c:v>94420937.159532726</c:v>
                </c:pt>
                <c:pt idx="7">
                  <c:v>80879642.292029262</c:v>
                </c:pt>
                <c:pt idx="8">
                  <c:v>68690194.694568172</c:v>
                </c:pt>
                <c:pt idx="9">
                  <c:v>58057019.087320283</c:v>
                </c:pt>
                <c:pt idx="10">
                  <c:v>48634925.785300642</c:v>
                </c:pt>
                <c:pt idx="11">
                  <c:v>40345748.211851977</c:v>
                </c:pt>
                <c:pt idx="12">
                  <c:v>33241743.956852783</c:v>
                </c:pt>
                <c:pt idx="13">
                  <c:v>27178221.826679725</c:v>
                </c:pt>
                <c:pt idx="14">
                  <c:v>21936643.117661141</c:v>
                </c:pt>
                <c:pt idx="15">
                  <c:v>17575762.821029332</c:v>
                </c:pt>
                <c:pt idx="16">
                  <c:v>13943209.215838375</c:v>
                </c:pt>
                <c:pt idx="17">
                  <c:v>10961218.823766485</c:v>
                </c:pt>
                <c:pt idx="18">
                  <c:v>8511026.8596927263</c:v>
                </c:pt>
                <c:pt idx="19">
                  <c:v>84599885.778736591</c:v>
                </c:pt>
                <c:pt idx="20">
                  <c:v>72126247.088379696</c:v>
                </c:pt>
                <c:pt idx="21">
                  <c:v>60961168.460248679</c:v>
                </c:pt>
                <c:pt idx="22">
                  <c:v>51181705.811462298</c:v>
                </c:pt>
                <c:pt idx="23">
                  <c:v>42586768.488471501</c:v>
                </c:pt>
                <c:pt idx="24">
                  <c:v>35146407.697544672</c:v>
                </c:pt>
                <c:pt idx="25">
                  <c:v>28745594.96166775</c:v>
                </c:pt>
                <c:pt idx="26">
                  <c:v>23307366.670372806</c:v>
                </c:pt>
                <c:pt idx="27">
                  <c:v>18686866.255393688</c:v>
                </c:pt>
                <c:pt idx="28">
                  <c:v>14893084.614401141</c:v>
                </c:pt>
                <c:pt idx="29">
                  <c:v>11737612.00046033</c:v>
                </c:pt>
                <c:pt idx="30">
                  <c:v>9140900.0286126956</c:v>
                </c:pt>
                <c:pt idx="31">
                  <c:v>7064896.6110109817</c:v>
                </c:pt>
                <c:pt idx="32">
                  <c:v>5414767.6539925756</c:v>
                </c:pt>
                <c:pt idx="33">
                  <c:v>4089120.764167211</c:v>
                </c:pt>
                <c:pt idx="34">
                  <c:v>3065629.9895550609</c:v>
                </c:pt>
                <c:pt idx="35">
                  <c:v>2274621.7542196414</c:v>
                </c:pt>
                <c:pt idx="36">
                  <c:v>1672194.175664007</c:v>
                </c:pt>
                <c:pt idx="37">
                  <c:v>1213002.5520823169</c:v>
                </c:pt>
                <c:pt idx="38">
                  <c:v>24321224.227629408</c:v>
                </c:pt>
                <c:pt idx="39">
                  <c:v>19583059.81051245</c:v>
                </c:pt>
                <c:pt idx="40">
                  <c:v>15591403.822814574</c:v>
                </c:pt>
                <c:pt idx="41">
                  <c:v>12311197.125612365</c:v>
                </c:pt>
                <c:pt idx="42">
                  <c:v>9614617.7953050565</c:v>
                </c:pt>
                <c:pt idx="43">
                  <c:v>7437578.1013825377</c:v>
                </c:pt>
                <c:pt idx="44">
                  <c:v>5695051.8153357496</c:v>
                </c:pt>
                <c:pt idx="45">
                  <c:v>4320095.983420942</c:v>
                </c:pt>
                <c:pt idx="46">
                  <c:v>3236723.6814835682</c:v>
                </c:pt>
                <c:pt idx="47">
                  <c:v>2412164.025353841</c:v>
                </c:pt>
                <c:pt idx="48">
                  <c:v>1776296.2697652541</c:v>
                </c:pt>
                <c:pt idx="49">
                  <c:v>1291368.2469001883</c:v>
                </c:pt>
                <c:pt idx="50">
                  <c:v>932010.77755317139</c:v>
                </c:pt>
                <c:pt idx="51">
                  <c:v>667037.72985904221</c:v>
                </c:pt>
                <c:pt idx="52">
                  <c:v>469631.77034467662</c:v>
                </c:pt>
                <c:pt idx="53">
                  <c:v>328367.54956853844</c:v>
                </c:pt>
                <c:pt idx="54">
                  <c:v>227173.59292689236</c:v>
                </c:pt>
                <c:pt idx="55">
                  <c:v>155769.17148170283</c:v>
                </c:pt>
                <c:pt idx="56">
                  <c:v>105374.81943671488</c:v>
                </c:pt>
                <c:pt idx="57">
                  <c:v>5206622.0060233651</c:v>
                </c:pt>
                <c:pt idx="58">
                  <c:v>3939344.6409396436</c:v>
                </c:pt>
                <c:pt idx="59">
                  <c:v>2944438.7307586428</c:v>
                </c:pt>
                <c:pt idx="60">
                  <c:v>2182855.8144743061</c:v>
                </c:pt>
                <c:pt idx="61">
                  <c:v>1599590.1458012976</c:v>
                </c:pt>
                <c:pt idx="62">
                  <c:v>1160855.5406234132</c:v>
                </c:pt>
                <c:pt idx="63">
                  <c:v>833568.29228910466</c:v>
                </c:pt>
                <c:pt idx="64">
                  <c:v>592834.12263465778</c:v>
                </c:pt>
                <c:pt idx="65">
                  <c:v>416055.14327908307</c:v>
                </c:pt>
                <c:pt idx="66">
                  <c:v>290669.50485359639</c:v>
                </c:pt>
                <c:pt idx="67">
                  <c:v>200562.36293290334</c:v>
                </c:pt>
                <c:pt idx="68">
                  <c:v>136588.44463853232</c:v>
                </c:pt>
                <c:pt idx="69">
                  <c:v>92469.995042501512</c:v>
                </c:pt>
                <c:pt idx="70">
                  <c:v>62180.347195688846</c:v>
                </c:pt>
                <c:pt idx="71">
                  <c:v>41165.485825985932</c:v>
                </c:pt>
                <c:pt idx="72">
                  <c:v>27149.535130031341</c:v>
                </c:pt>
                <c:pt idx="73">
                  <c:v>17770.127273991522</c:v>
                </c:pt>
                <c:pt idx="74">
                  <c:v>11570.271907098975</c:v>
                </c:pt>
                <c:pt idx="75">
                  <c:v>7457.8053082111792</c:v>
                </c:pt>
                <c:pt idx="76">
                  <c:v>1039859.3561443812</c:v>
                </c:pt>
                <c:pt idx="77">
                  <c:v>745281.63420357881</c:v>
                </c:pt>
                <c:pt idx="78">
                  <c:v>527286.12408092013</c:v>
                </c:pt>
                <c:pt idx="79">
                  <c:v>370033.89215453115</c:v>
                </c:pt>
                <c:pt idx="80">
                  <c:v>256579.67697604076</c:v>
                </c:pt>
                <c:pt idx="81">
                  <c:v>176232.6748958262</c:v>
                </c:pt>
                <c:pt idx="82">
                  <c:v>119824.43263471602</c:v>
                </c:pt>
                <c:pt idx="83">
                  <c:v>80781.813266449783</c:v>
                </c:pt>
                <c:pt idx="84">
                  <c:v>53799.700268124812</c:v>
                </c:pt>
                <c:pt idx="85">
                  <c:v>35792.716815580396</c:v>
                </c:pt>
                <c:pt idx="86">
                  <c:v>23493.661189461774</c:v>
                </c:pt>
                <c:pt idx="87">
                  <c:v>15382.408750554294</c:v>
                </c:pt>
                <c:pt idx="88">
                  <c:v>9962.7667507530114</c:v>
                </c:pt>
                <c:pt idx="89">
                  <c:v>6454.1150023021955</c:v>
                </c:pt>
                <c:pt idx="90">
                  <c:v>4128.6220624519183</c:v>
                </c:pt>
                <c:pt idx="91">
                  <c:v>2641.2953784774409</c:v>
                </c:pt>
                <c:pt idx="92">
                  <c:v>1682.680306962633</c:v>
                </c:pt>
                <c:pt idx="93">
                  <c:v>1069.8986243196271</c:v>
                </c:pt>
                <c:pt idx="94">
                  <c:v>675.31533826957343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174016"/>
        <c:axId val="91175552"/>
      </c:scatterChart>
      <c:valAx>
        <c:axId val="91174016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1175552"/>
        <c:crosses val="autoZero"/>
        <c:crossBetween val="midCat"/>
      </c:valAx>
      <c:valAx>
        <c:axId val="91175552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911740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'20h'!$A$2:$A$96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'20h'!$C$2:$C$96</c:f>
              <c:numCache>
                <c:formatCode>General</c:formatCode>
                <c:ptCount val="95"/>
                <c:pt idx="0">
                  <c:v>21.11</c:v>
                </c:pt>
                <c:pt idx="1">
                  <c:v>22.49</c:v>
                </c:pt>
                <c:pt idx="2">
                  <c:v>23.73</c:v>
                </c:pt>
                <c:pt idx="3">
                  <c:v>25.05</c:v>
                </c:pt>
                <c:pt idx="4">
                  <c:v>26.55</c:v>
                </c:pt>
                <c:pt idx="5">
                  <c:v>27.87</c:v>
                </c:pt>
                <c:pt idx="6">
                  <c:v>29.21</c:v>
                </c:pt>
                <c:pt idx="7">
                  <c:v>30.57</c:v>
                </c:pt>
                <c:pt idx="8">
                  <c:v>32.1</c:v>
                </c:pt>
                <c:pt idx="9">
                  <c:v>33.619999999999997</c:v>
                </c:pt>
                <c:pt idx="10">
                  <c:v>35.35</c:v>
                </c:pt>
                <c:pt idx="11">
                  <c:v>36.909999999999997</c:v>
                </c:pt>
                <c:pt idx="12">
                  <c:v>38.619999999999997</c:v>
                </c:pt>
                <c:pt idx="13">
                  <c:v>40.36</c:v>
                </c:pt>
                <c:pt idx="14">
                  <c:v>42.15</c:v>
                </c:pt>
                <c:pt idx="15">
                  <c:v>43.95</c:v>
                </c:pt>
                <c:pt idx="16">
                  <c:v>45.73</c:v>
                </c:pt>
                <c:pt idx="17">
                  <c:v>47.58</c:v>
                </c:pt>
                <c:pt idx="18">
                  <c:v>49.44</c:v>
                </c:pt>
                <c:pt idx="19">
                  <c:v>30.63</c:v>
                </c:pt>
                <c:pt idx="20">
                  <c:v>32.31</c:v>
                </c:pt>
                <c:pt idx="21">
                  <c:v>33.82</c:v>
                </c:pt>
                <c:pt idx="22">
                  <c:v>35.32</c:v>
                </c:pt>
                <c:pt idx="23">
                  <c:v>36.86</c:v>
                </c:pt>
                <c:pt idx="24">
                  <c:v>38.340000000000003</c:v>
                </c:pt>
                <c:pt idx="25">
                  <c:v>39.979999999999997</c:v>
                </c:pt>
                <c:pt idx="26">
                  <c:v>41.55</c:v>
                </c:pt>
                <c:pt idx="27">
                  <c:v>43.26</c:v>
                </c:pt>
                <c:pt idx="28">
                  <c:v>45</c:v>
                </c:pt>
                <c:pt idx="29">
                  <c:v>46.81</c:v>
                </c:pt>
                <c:pt idx="30">
                  <c:v>48.67</c:v>
                </c:pt>
                <c:pt idx="31">
                  <c:v>50.57</c:v>
                </c:pt>
                <c:pt idx="32">
                  <c:v>52.54</c:v>
                </c:pt>
                <c:pt idx="33">
                  <c:v>54.55</c:v>
                </c:pt>
                <c:pt idx="34">
                  <c:v>56.61</c:v>
                </c:pt>
                <c:pt idx="35">
                  <c:v>58.68</c:v>
                </c:pt>
                <c:pt idx="36">
                  <c:v>60.64</c:v>
                </c:pt>
                <c:pt idx="37">
                  <c:v>62.53</c:v>
                </c:pt>
                <c:pt idx="38">
                  <c:v>43.52</c:v>
                </c:pt>
                <c:pt idx="39">
                  <c:v>45.03</c:v>
                </c:pt>
                <c:pt idx="40">
                  <c:v>46.64</c:v>
                </c:pt>
                <c:pt idx="41">
                  <c:v>48.28</c:v>
                </c:pt>
                <c:pt idx="42">
                  <c:v>49.99</c:v>
                </c:pt>
                <c:pt idx="43">
                  <c:v>51.72</c:v>
                </c:pt>
                <c:pt idx="44">
                  <c:v>53.5</c:v>
                </c:pt>
                <c:pt idx="45">
                  <c:v>55.35</c:v>
                </c:pt>
                <c:pt idx="46">
                  <c:v>57.19</c:v>
                </c:pt>
                <c:pt idx="47">
                  <c:v>59.02</c:v>
                </c:pt>
                <c:pt idx="48">
                  <c:v>60.85</c:v>
                </c:pt>
                <c:pt idx="49">
                  <c:v>62.63</c:v>
                </c:pt>
                <c:pt idx="50">
                  <c:v>64.37</c:v>
                </c:pt>
                <c:pt idx="51">
                  <c:v>66.05</c:v>
                </c:pt>
                <c:pt idx="52">
                  <c:v>67.72</c:v>
                </c:pt>
                <c:pt idx="53">
                  <c:v>69.37</c:v>
                </c:pt>
                <c:pt idx="54">
                  <c:v>70.91</c:v>
                </c:pt>
                <c:pt idx="55">
                  <c:v>72.36</c:v>
                </c:pt>
                <c:pt idx="56">
                  <c:v>73.78</c:v>
                </c:pt>
                <c:pt idx="57">
                  <c:v>50.79</c:v>
                </c:pt>
                <c:pt idx="58">
                  <c:v>56.69</c:v>
                </c:pt>
                <c:pt idx="59">
                  <c:v>59.2</c:v>
                </c:pt>
                <c:pt idx="60">
                  <c:v>61.24</c:v>
                </c:pt>
                <c:pt idx="61">
                  <c:v>63.05</c:v>
                </c:pt>
                <c:pt idx="62">
                  <c:v>64.739999999999995</c:v>
                </c:pt>
                <c:pt idx="63">
                  <c:v>66.36</c:v>
                </c:pt>
                <c:pt idx="64">
                  <c:v>67.91</c:v>
                </c:pt>
                <c:pt idx="65">
                  <c:v>69.400000000000006</c:v>
                </c:pt>
                <c:pt idx="66">
                  <c:v>70.819999999999993</c:v>
                </c:pt>
                <c:pt idx="67">
                  <c:v>72.19</c:v>
                </c:pt>
                <c:pt idx="68">
                  <c:v>73.5</c:v>
                </c:pt>
                <c:pt idx="69">
                  <c:v>74.790000000000006</c:v>
                </c:pt>
                <c:pt idx="70">
                  <c:v>76.06</c:v>
                </c:pt>
                <c:pt idx="71">
                  <c:v>77.31</c:v>
                </c:pt>
                <c:pt idx="72">
                  <c:v>78.599999999999994</c:v>
                </c:pt>
                <c:pt idx="73">
                  <c:v>79.89</c:v>
                </c:pt>
                <c:pt idx="74">
                  <c:v>81.16</c:v>
                </c:pt>
                <c:pt idx="75">
                  <c:v>0</c:v>
                </c:pt>
                <c:pt idx="76">
                  <c:v>0</c:v>
                </c:pt>
                <c:pt idx="77">
                  <c:v>74.400000000000006</c:v>
                </c:pt>
                <c:pt idx="78">
                  <c:v>72.41</c:v>
                </c:pt>
                <c:pt idx="79">
                  <c:v>72.34</c:v>
                </c:pt>
                <c:pt idx="80">
                  <c:v>73.489999999999995</c:v>
                </c:pt>
                <c:pt idx="81">
                  <c:v>74.459999999999994</c:v>
                </c:pt>
                <c:pt idx="82">
                  <c:v>75.459999999999994</c:v>
                </c:pt>
                <c:pt idx="83">
                  <c:v>76.48</c:v>
                </c:pt>
                <c:pt idx="84">
                  <c:v>77.489999999999995</c:v>
                </c:pt>
                <c:pt idx="85">
                  <c:v>78.510000000000005</c:v>
                </c:pt>
                <c:pt idx="86">
                  <c:v>79.53</c:v>
                </c:pt>
                <c:pt idx="87">
                  <c:v>80.56</c:v>
                </c:pt>
                <c:pt idx="88">
                  <c:v>81.569999999999993</c:v>
                </c:pt>
                <c:pt idx="89">
                  <c:v>82.62</c:v>
                </c:pt>
                <c:pt idx="90">
                  <c:v>83.73</c:v>
                </c:pt>
                <c:pt idx="91">
                  <c:v>84.88</c:v>
                </c:pt>
                <c:pt idx="92">
                  <c:v>86.02</c:v>
                </c:pt>
                <c:pt idx="93">
                  <c:v>87.1</c:v>
                </c:pt>
                <c:pt idx="94">
                  <c:v>88.17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'20h'!$A$2:$A$96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'20h'!$K$2:$K$96</c:f>
              <c:numCache>
                <c:formatCode>General</c:formatCode>
                <c:ptCount val="95"/>
                <c:pt idx="0">
                  <c:v>21.481497567622405</c:v>
                </c:pt>
                <c:pt idx="1">
                  <c:v>22.674181956602499</c:v>
                </c:pt>
                <c:pt idx="2">
                  <c:v>23.888295539225226</c:v>
                </c:pt>
                <c:pt idx="3">
                  <c:v>25.111999026733933</c:v>
                </c:pt>
                <c:pt idx="4">
                  <c:v>26.365389976583124</c:v>
                </c:pt>
                <c:pt idx="5">
                  <c:v>27.647582297672656</c:v>
                </c:pt>
                <c:pt idx="6">
                  <c:v>28.969370507448186</c:v>
                </c:pt>
                <c:pt idx="7">
                  <c:v>30.333709597532557</c:v>
                </c:pt>
                <c:pt idx="8">
                  <c:v>31.761757360078271</c:v>
                </c:pt>
                <c:pt idx="9">
                  <c:v>33.223100345854519</c:v>
                </c:pt>
                <c:pt idx="10">
                  <c:v>34.753199826264087</c:v>
                </c:pt>
                <c:pt idx="11">
                  <c:v>36.356863436654493</c:v>
                </c:pt>
                <c:pt idx="12">
                  <c:v>38.003907659645314</c:v>
                </c:pt>
                <c:pt idx="13">
                  <c:v>39.695280112892128</c:v>
                </c:pt>
                <c:pt idx="14">
                  <c:v>41.465186039264481</c:v>
                </c:pt>
                <c:pt idx="15">
                  <c:v>43.258408573543122</c:v>
                </c:pt>
                <c:pt idx="16">
                  <c:v>45.086134711870912</c:v>
                </c:pt>
                <c:pt idx="17">
                  <c:v>46.933512659380611</c:v>
                </c:pt>
                <c:pt idx="18">
                  <c:v>48.817770607277154</c:v>
                </c:pt>
                <c:pt idx="19">
                  <c:v>29.938677247394637</c:v>
                </c:pt>
                <c:pt idx="20">
                  <c:v>31.336048582378016</c:v>
                </c:pt>
                <c:pt idx="21">
                  <c:v>32.799793396329356</c:v>
                </c:pt>
                <c:pt idx="22">
                  <c:v>34.313120471439646</c:v>
                </c:pt>
                <c:pt idx="23">
                  <c:v>35.894229260677776</c:v>
                </c:pt>
                <c:pt idx="24">
                  <c:v>37.531937962882374</c:v>
                </c:pt>
                <c:pt idx="25">
                  <c:v>39.226866081666117</c:v>
                </c:pt>
                <c:pt idx="26">
                  <c:v>40.967912618705746</c:v>
                </c:pt>
                <c:pt idx="27">
                  <c:v>42.766550756947375</c:v>
                </c:pt>
                <c:pt idx="28">
                  <c:v>44.570806385273549</c:v>
                </c:pt>
                <c:pt idx="29">
                  <c:v>46.413612893784006</c:v>
                </c:pt>
                <c:pt idx="30">
                  <c:v>48.29201855488003</c:v>
                </c:pt>
                <c:pt idx="31">
                  <c:v>50.167470854107897</c:v>
                </c:pt>
                <c:pt idx="32">
                  <c:v>52.043371412076972</c:v>
                </c:pt>
                <c:pt idx="33">
                  <c:v>53.961880970535262</c:v>
                </c:pt>
                <c:pt idx="34">
                  <c:v>55.870457040739453</c:v>
                </c:pt>
                <c:pt idx="35">
                  <c:v>57.790368640030856</c:v>
                </c:pt>
                <c:pt idx="36">
                  <c:v>59.714188040281961</c:v>
                </c:pt>
                <c:pt idx="37">
                  <c:v>61.665339593867301</c:v>
                </c:pt>
                <c:pt idx="38">
                  <c:v>40.616917704788776</c:v>
                </c:pt>
                <c:pt idx="39">
                  <c:v>42.388530622961397</c:v>
                </c:pt>
                <c:pt idx="40">
                  <c:v>44.210167721830018</c:v>
                </c:pt>
                <c:pt idx="41">
                  <c:v>46.048565950495053</c:v>
                </c:pt>
                <c:pt idx="42">
                  <c:v>47.917126609268998</c:v>
                </c:pt>
                <c:pt idx="43">
                  <c:v>49.797969200569469</c:v>
                </c:pt>
                <c:pt idx="44">
                  <c:v>51.692003541276108</c:v>
                </c:pt>
                <c:pt idx="45">
                  <c:v>53.591171923690709</c:v>
                </c:pt>
                <c:pt idx="46">
                  <c:v>55.514983057677966</c:v>
                </c:pt>
                <c:pt idx="47">
                  <c:v>57.417009829530372</c:v>
                </c:pt>
                <c:pt idx="48">
                  <c:v>59.340804966248896</c:v>
                </c:pt>
                <c:pt idx="49">
                  <c:v>61.289261805632499</c:v>
                </c:pt>
                <c:pt idx="50">
                  <c:v>63.224992912870263</c:v>
                </c:pt>
                <c:pt idx="51">
                  <c:v>65.149502511645707</c:v>
                </c:pt>
                <c:pt idx="52">
                  <c:v>67.098310081530812</c:v>
                </c:pt>
                <c:pt idx="53">
                  <c:v>69.005664080930771</c:v>
                </c:pt>
                <c:pt idx="54">
                  <c:v>70.877768632272804</c:v>
                </c:pt>
                <c:pt idx="55">
                  <c:v>72.690851678804648</c:v>
                </c:pt>
                <c:pt idx="56">
                  <c:v>74.450383175430062</c:v>
                </c:pt>
                <c:pt idx="57">
                  <c:v>52.314864232717916</c:v>
                </c:pt>
                <c:pt idx="58">
                  <c:v>54.212377629056448</c:v>
                </c:pt>
                <c:pt idx="59">
                  <c:v>56.133215986514578</c:v>
                </c:pt>
                <c:pt idx="60">
                  <c:v>58.051019953341701</c:v>
                </c:pt>
                <c:pt idx="61">
                  <c:v>59.987330930965108</c:v>
                </c:pt>
                <c:pt idx="62">
                  <c:v>61.928040463958972</c:v>
                </c:pt>
                <c:pt idx="63">
                  <c:v>63.874227192507597</c:v>
                </c:pt>
                <c:pt idx="64">
                  <c:v>65.812725535733449</c:v>
                </c:pt>
                <c:pt idx="65">
                  <c:v>67.753380729813102</c:v>
                </c:pt>
                <c:pt idx="66">
                  <c:v>69.636019166781736</c:v>
                </c:pt>
                <c:pt idx="67">
                  <c:v>71.488448091524717</c:v>
                </c:pt>
                <c:pt idx="68">
                  <c:v>73.296154891906838</c:v>
                </c:pt>
                <c:pt idx="69">
                  <c:v>75.010656816643433</c:v>
                </c:pt>
                <c:pt idx="70">
                  <c:v>76.62529195631565</c:v>
                </c:pt>
                <c:pt idx="71">
                  <c:v>78.163329293831765</c:v>
                </c:pt>
                <c:pt idx="72">
                  <c:v>79.572390511671912</c:v>
                </c:pt>
                <c:pt idx="73">
                  <c:v>80.864024630502044</c:v>
                </c:pt>
                <c:pt idx="74">
                  <c:v>82.031727824108174</c:v>
                </c:pt>
                <c:pt idx="75">
                  <c:v>83.090673644946904</c:v>
                </c:pt>
                <c:pt idx="76">
                  <c:v>62.581499413353754</c:v>
                </c:pt>
                <c:pt idx="77">
                  <c:v>64.518363888273399</c:v>
                </c:pt>
                <c:pt idx="78">
                  <c:v>66.46346730678755</c:v>
                </c:pt>
                <c:pt idx="79">
                  <c:v>68.378269730794742</c:v>
                </c:pt>
                <c:pt idx="80">
                  <c:v>70.270004678147799</c:v>
                </c:pt>
                <c:pt idx="81">
                  <c:v>72.109849054428551</c:v>
                </c:pt>
                <c:pt idx="82">
                  <c:v>73.885551380499606</c:v>
                </c:pt>
                <c:pt idx="83">
                  <c:v>75.575274312534745</c:v>
                </c:pt>
                <c:pt idx="84">
                  <c:v>77.181406537482218</c:v>
                </c:pt>
                <c:pt idx="85">
                  <c:v>78.652646117265476</c:v>
                </c:pt>
                <c:pt idx="86">
                  <c:v>80.029066560766012</c:v>
                </c:pt>
                <c:pt idx="87">
                  <c:v>81.27199536607003</c:v>
                </c:pt>
                <c:pt idx="88">
                  <c:v>82.407357941828835</c:v>
                </c:pt>
                <c:pt idx="89">
                  <c:v>83.410877679513888</c:v>
                </c:pt>
                <c:pt idx="90">
                  <c:v>84.318055473754143</c:v>
                </c:pt>
                <c:pt idx="91">
                  <c:v>85.109761594153468</c:v>
                </c:pt>
                <c:pt idx="92">
                  <c:v>85.80425519422279</c:v>
                </c:pt>
                <c:pt idx="93">
                  <c:v>86.407793303892547</c:v>
                </c:pt>
                <c:pt idx="94">
                  <c:v>86.936176292858732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208320"/>
        <c:axId val="91218304"/>
      </c:scatterChart>
      <c:valAx>
        <c:axId val="91208320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1218304"/>
        <c:crosses val="autoZero"/>
        <c:crossBetween val="midCat"/>
      </c:valAx>
      <c:valAx>
        <c:axId val="91218304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120832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'40h 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'40h '!$B$2:$B$96</c:f>
              <c:numCache>
                <c:formatCode>0.00E+00</c:formatCode>
                <c:ptCount val="95"/>
                <c:pt idx="0">
                  <c:v>204550000</c:v>
                </c:pt>
                <c:pt idx="1">
                  <c:v>182800000</c:v>
                </c:pt>
                <c:pt idx="2">
                  <c:v>162590000</c:v>
                </c:pt>
                <c:pt idx="3">
                  <c:v>143890000</c:v>
                </c:pt>
                <c:pt idx="4">
                  <c:v>126520000</c:v>
                </c:pt>
                <c:pt idx="5">
                  <c:v>110830000</c:v>
                </c:pt>
                <c:pt idx="6">
                  <c:v>96079000</c:v>
                </c:pt>
                <c:pt idx="7">
                  <c:v>83018000</c:v>
                </c:pt>
                <c:pt idx="8">
                  <c:v>71178000</c:v>
                </c:pt>
                <c:pt idx="9">
                  <c:v>60728000</c:v>
                </c:pt>
                <c:pt idx="10">
                  <c:v>51413000</c:v>
                </c:pt>
                <c:pt idx="11">
                  <c:v>43141000</c:v>
                </c:pt>
                <c:pt idx="12">
                  <c:v>36037000</c:v>
                </c:pt>
                <c:pt idx="13">
                  <c:v>29907000</c:v>
                </c:pt>
                <c:pt idx="14">
                  <c:v>24728000</c:v>
                </c:pt>
                <c:pt idx="15">
                  <c:v>20416000</c:v>
                </c:pt>
                <c:pt idx="16">
                  <c:v>16878000</c:v>
                </c:pt>
                <c:pt idx="17">
                  <c:v>13835000</c:v>
                </c:pt>
                <c:pt idx="18">
                  <c:v>11251000</c:v>
                </c:pt>
                <c:pt idx="19">
                  <c:v>93717000</c:v>
                </c:pt>
                <c:pt idx="20">
                  <c:v>79869000</c:v>
                </c:pt>
                <c:pt idx="21">
                  <c:v>67816000</c:v>
                </c:pt>
                <c:pt idx="22">
                  <c:v>57345000</c:v>
                </c:pt>
                <c:pt idx="23">
                  <c:v>48159000</c:v>
                </c:pt>
                <c:pt idx="24">
                  <c:v>40198000</c:v>
                </c:pt>
                <c:pt idx="25">
                  <c:v>33325000</c:v>
                </c:pt>
                <c:pt idx="26">
                  <c:v>27471000</c:v>
                </c:pt>
                <c:pt idx="27">
                  <c:v>22432000</c:v>
                </c:pt>
                <c:pt idx="28">
                  <c:v>18195000</c:v>
                </c:pt>
                <c:pt idx="29">
                  <c:v>14658000</c:v>
                </c:pt>
                <c:pt idx="30">
                  <c:v>11718000</c:v>
                </c:pt>
                <c:pt idx="31">
                  <c:v>9284800</c:v>
                </c:pt>
                <c:pt idx="32">
                  <c:v>7279600</c:v>
                </c:pt>
                <c:pt idx="33">
                  <c:v>5637700</c:v>
                </c:pt>
                <c:pt idx="34">
                  <c:v>4308300</c:v>
                </c:pt>
                <c:pt idx="35">
                  <c:v>3241600</c:v>
                </c:pt>
                <c:pt idx="36">
                  <c:v>2434700</c:v>
                </c:pt>
                <c:pt idx="37">
                  <c:v>1830400</c:v>
                </c:pt>
                <c:pt idx="38">
                  <c:v>29732000</c:v>
                </c:pt>
                <c:pt idx="39">
                  <c:v>24522000</c:v>
                </c:pt>
                <c:pt idx="40">
                  <c:v>19820000</c:v>
                </c:pt>
                <c:pt idx="41">
                  <c:v>15829000</c:v>
                </c:pt>
                <c:pt idx="42">
                  <c:v>12517000</c:v>
                </c:pt>
                <c:pt idx="43">
                  <c:v>9808900</c:v>
                </c:pt>
                <c:pt idx="44">
                  <c:v>7611400</c:v>
                </c:pt>
                <c:pt idx="45">
                  <c:v>5851200</c:v>
                </c:pt>
                <c:pt idx="46">
                  <c:v>4456700</c:v>
                </c:pt>
                <c:pt idx="47">
                  <c:v>3369800</c:v>
                </c:pt>
                <c:pt idx="48">
                  <c:v>2526400</c:v>
                </c:pt>
                <c:pt idx="49">
                  <c:v>1875600</c:v>
                </c:pt>
                <c:pt idx="50">
                  <c:v>1379400</c:v>
                </c:pt>
                <c:pt idx="51">
                  <c:v>1004100</c:v>
                </c:pt>
                <c:pt idx="52" formatCode="General">
                  <c:v>722110</c:v>
                </c:pt>
                <c:pt idx="53" formatCode="General">
                  <c:v>510210</c:v>
                </c:pt>
                <c:pt idx="54" formatCode="General">
                  <c:v>357790</c:v>
                </c:pt>
                <c:pt idx="55" formatCode="General">
                  <c:v>252650</c:v>
                </c:pt>
                <c:pt idx="56" formatCode="General">
                  <c:v>175210</c:v>
                </c:pt>
                <c:pt idx="57">
                  <c:v>7141000</c:v>
                </c:pt>
                <c:pt idx="58">
                  <c:v>5743900</c:v>
                </c:pt>
                <c:pt idx="59">
                  <c:v>4405800</c:v>
                </c:pt>
                <c:pt idx="60">
                  <c:v>3301900</c:v>
                </c:pt>
                <c:pt idx="61">
                  <c:v>2441000</c:v>
                </c:pt>
                <c:pt idx="62">
                  <c:v>1788500</c:v>
                </c:pt>
                <c:pt idx="63">
                  <c:v>1299100</c:v>
                </c:pt>
                <c:pt idx="64" formatCode="General">
                  <c:v>934040</c:v>
                </c:pt>
                <c:pt idx="65" formatCode="General">
                  <c:v>666850</c:v>
                </c:pt>
                <c:pt idx="66" formatCode="General">
                  <c:v>471890</c:v>
                </c:pt>
                <c:pt idx="67" formatCode="General">
                  <c:v>331390</c:v>
                </c:pt>
                <c:pt idx="68" formatCode="General">
                  <c:v>230770</c:v>
                </c:pt>
                <c:pt idx="69" formatCode="General">
                  <c:v>159360</c:v>
                </c:pt>
                <c:pt idx="70" formatCode="General">
                  <c:v>108980</c:v>
                </c:pt>
                <c:pt idx="71" formatCode="General">
                  <c:v>73483</c:v>
                </c:pt>
                <c:pt idx="72" formatCode="General">
                  <c:v>48872</c:v>
                </c:pt>
                <c:pt idx="73" formatCode="General">
                  <c:v>32376</c:v>
                </c:pt>
                <c:pt idx="74" formatCode="General">
                  <c:v>21466</c:v>
                </c:pt>
                <c:pt idx="75" formatCode="General">
                  <c:v>14007</c:v>
                </c:pt>
                <c:pt idx="76">
                  <c:v>1513500</c:v>
                </c:pt>
                <c:pt idx="77">
                  <c:v>1171400</c:v>
                </c:pt>
                <c:pt idx="78" formatCode="General">
                  <c:v>872030</c:v>
                </c:pt>
                <c:pt idx="79" formatCode="General">
                  <c:v>627980</c:v>
                </c:pt>
                <c:pt idx="80" formatCode="General">
                  <c:v>442520</c:v>
                </c:pt>
                <c:pt idx="81" formatCode="General">
                  <c:v>308240</c:v>
                </c:pt>
                <c:pt idx="82" formatCode="General">
                  <c:v>212850</c:v>
                </c:pt>
                <c:pt idx="83" formatCode="General">
                  <c:v>145850</c:v>
                </c:pt>
                <c:pt idx="84" formatCode="General">
                  <c:v>99273</c:v>
                </c:pt>
                <c:pt idx="85" formatCode="General">
                  <c:v>67127</c:v>
                </c:pt>
                <c:pt idx="86" formatCode="General">
                  <c:v>45095</c:v>
                </c:pt>
                <c:pt idx="87" formatCode="General">
                  <c:v>30108</c:v>
                </c:pt>
                <c:pt idx="88" formatCode="General">
                  <c:v>19955</c:v>
                </c:pt>
                <c:pt idx="89" formatCode="General">
                  <c:v>13115</c:v>
                </c:pt>
                <c:pt idx="90" formatCode="General">
                  <c:v>8510.9</c:v>
                </c:pt>
                <c:pt idx="91" formatCode="General">
                  <c:v>5457.5</c:v>
                </c:pt>
                <c:pt idx="92" formatCode="General">
                  <c:v>3485.4</c:v>
                </c:pt>
                <c:pt idx="93" formatCode="General">
                  <c:v>2226.6</c:v>
                </c:pt>
                <c:pt idx="94" formatCode="General">
                  <c:v>1402.6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'40h 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'40h '!$J$2:$J$96</c:f>
              <c:numCache>
                <c:formatCode>General</c:formatCode>
                <c:ptCount val="95"/>
                <c:pt idx="0">
                  <c:v>212053809.68813637</c:v>
                </c:pt>
                <c:pt idx="1">
                  <c:v>189705755.51855648</c:v>
                </c:pt>
                <c:pt idx="2">
                  <c:v>168639285.56917712</c:v>
                </c:pt>
                <c:pt idx="3">
                  <c:v>149214484.53294075</c:v>
                </c:pt>
                <c:pt idx="4">
                  <c:v>131235791.82429597</c:v>
                </c:pt>
                <c:pt idx="5">
                  <c:v>114822031.3096212</c:v>
                </c:pt>
                <c:pt idx="6">
                  <c:v>99896394.571038797</c:v>
                </c:pt>
                <c:pt idx="7">
                  <c:v>86450058.595484704</c:v>
                </c:pt>
                <c:pt idx="8">
                  <c:v>74285938.619607881</c:v>
                </c:pt>
                <c:pt idx="9">
                  <c:v>63605318.976454653</c:v>
                </c:pt>
                <c:pt idx="10">
                  <c:v>54061995.111610897</c:v>
                </c:pt>
                <c:pt idx="11">
                  <c:v>45577732.307772525</c:v>
                </c:pt>
                <c:pt idx="12">
                  <c:v>38213188.167413123</c:v>
                </c:pt>
                <c:pt idx="13">
                  <c:v>31832032.429170568</c:v>
                </c:pt>
                <c:pt idx="14">
                  <c:v>26218251.704054143</c:v>
                </c:pt>
                <c:pt idx="15">
                  <c:v>21453488.557015214</c:v>
                </c:pt>
                <c:pt idx="16">
                  <c:v>17396136.475533705</c:v>
                </c:pt>
                <c:pt idx="17">
                  <c:v>13985115.263706693</c:v>
                </c:pt>
                <c:pt idx="18">
                  <c:v>11110487.535618173</c:v>
                </c:pt>
                <c:pt idx="19">
                  <c:v>90150055.439350799</c:v>
                </c:pt>
                <c:pt idx="20">
                  <c:v>77722127.864265189</c:v>
                </c:pt>
                <c:pt idx="21">
                  <c:v>66530448.74191428</c:v>
                </c:pt>
                <c:pt idx="22">
                  <c:v>56650599.302241899</c:v>
                </c:pt>
                <c:pt idx="23">
                  <c:v>47881503.926135093</c:v>
                </c:pt>
                <c:pt idx="24">
                  <c:v>40198000.177421495</c:v>
                </c:pt>
                <c:pt idx="25">
                  <c:v>33491678.856145736</c:v>
                </c:pt>
                <c:pt idx="26">
                  <c:v>27696821.385006465</c:v>
                </c:pt>
                <c:pt idx="27">
                  <c:v>22677228.988087077</c:v>
                </c:pt>
                <c:pt idx="28">
                  <c:v>18466317.912098683</c:v>
                </c:pt>
                <c:pt idx="29">
                  <c:v>14881466.15602994</c:v>
                </c:pt>
                <c:pt idx="30">
                  <c:v>11856780.301508846</c:v>
                </c:pt>
                <c:pt idx="31">
                  <c:v>9374678.5143830702</c:v>
                </c:pt>
                <c:pt idx="32">
                  <c:v>7348660.1396001205</c:v>
                </c:pt>
                <c:pt idx="33">
                  <c:v>5676623.69883007</c:v>
                </c:pt>
                <c:pt idx="34">
                  <c:v>4350491.8119288003</c:v>
                </c:pt>
                <c:pt idx="35">
                  <c:v>3298238.6631519864</c:v>
                </c:pt>
                <c:pt idx="36">
                  <c:v>2476007.718459452</c:v>
                </c:pt>
                <c:pt idx="37">
                  <c:v>1833414.0068749734</c:v>
                </c:pt>
                <c:pt idx="38">
                  <c:v>28785381.881586425</c:v>
                </c:pt>
                <c:pt idx="39">
                  <c:v>23659160.110268123</c:v>
                </c:pt>
                <c:pt idx="40">
                  <c:v>19248692.206502695</c:v>
                </c:pt>
                <c:pt idx="41">
                  <c:v>15539747.183049556</c:v>
                </c:pt>
                <c:pt idx="42">
                  <c:v>12414551.542741016</c:v>
                </c:pt>
                <c:pt idx="43">
                  <c:v>9825223.8451169152</c:v>
                </c:pt>
                <c:pt idx="44">
                  <c:v>7696709.9791557556</c:v>
                </c:pt>
                <c:pt idx="45">
                  <c:v>5971312.4702647161</c:v>
                </c:pt>
                <c:pt idx="46">
                  <c:v>4574701.1278849663</c:v>
                </c:pt>
                <c:pt idx="47">
                  <c:v>3483230.8361579394</c:v>
                </c:pt>
                <c:pt idx="48">
                  <c:v>2619619.753907619</c:v>
                </c:pt>
                <c:pt idx="49">
                  <c:v>1944236.5849246734</c:v>
                </c:pt>
                <c:pt idx="50">
                  <c:v>1431400.3651354644</c:v>
                </c:pt>
                <c:pt idx="51">
                  <c:v>1044311.5990881165</c:v>
                </c:pt>
                <c:pt idx="52">
                  <c:v>749296.52875291626</c:v>
                </c:pt>
                <c:pt idx="53">
                  <c:v>533461.93418307009</c:v>
                </c:pt>
                <c:pt idx="54">
                  <c:v>375525.84067656397</c:v>
                </c:pt>
                <c:pt idx="55">
                  <c:v>261775.6433422243</c:v>
                </c:pt>
                <c:pt idx="56">
                  <c:v>179897.15352497157</c:v>
                </c:pt>
                <c:pt idx="57">
                  <c:v>7089040.2989125792</c:v>
                </c:pt>
                <c:pt idx="58">
                  <c:v>5484692.7100985833</c:v>
                </c:pt>
                <c:pt idx="59">
                  <c:v>4190997.7638467704</c:v>
                </c:pt>
                <c:pt idx="60">
                  <c:v>3174289.2129150634</c:v>
                </c:pt>
                <c:pt idx="61">
                  <c:v>2375428.1625663848</c:v>
                </c:pt>
                <c:pt idx="62">
                  <c:v>1759374.4039445745</c:v>
                </c:pt>
                <c:pt idx="63">
                  <c:v>1288609.9560703328</c:v>
                </c:pt>
                <c:pt idx="64">
                  <c:v>934186.32933575753</c:v>
                </c:pt>
                <c:pt idx="65">
                  <c:v>667978.55920182494</c:v>
                </c:pt>
                <c:pt idx="66">
                  <c:v>475004.81626931997</c:v>
                </c:pt>
                <c:pt idx="67">
                  <c:v>333394.9834796405</c:v>
                </c:pt>
                <c:pt idx="68">
                  <c:v>230795.23911387075</c:v>
                </c:pt>
                <c:pt idx="69">
                  <c:v>158651.4355531254</c:v>
                </c:pt>
                <c:pt idx="70">
                  <c:v>108205.9464272289</c:v>
                </c:pt>
                <c:pt idx="71">
                  <c:v>72596.476888403005</c:v>
                </c:pt>
                <c:pt idx="72">
                  <c:v>48459.196275869101</c:v>
                </c:pt>
                <c:pt idx="73">
                  <c:v>32065.728159329654</c:v>
                </c:pt>
                <c:pt idx="74">
                  <c:v>21082.672286363533</c:v>
                </c:pt>
                <c:pt idx="75">
                  <c:v>13708.391404506438</c:v>
                </c:pt>
                <c:pt idx="76">
                  <c:v>1586615.1382993301</c:v>
                </c:pt>
                <c:pt idx="77">
                  <c:v>1159554.7350252592</c:v>
                </c:pt>
                <c:pt idx="78">
                  <c:v>836160.07432919508</c:v>
                </c:pt>
                <c:pt idx="79">
                  <c:v>597617.38707318739</c:v>
                </c:pt>
                <c:pt idx="80">
                  <c:v>421767.6224481574</c:v>
                </c:pt>
                <c:pt idx="81">
                  <c:v>294612.69864011119</c:v>
                </c:pt>
                <c:pt idx="82">
                  <c:v>203539.58226214055</c:v>
                </c:pt>
                <c:pt idx="83">
                  <c:v>139289.60173485806</c:v>
                </c:pt>
                <c:pt idx="84">
                  <c:v>94075.844236064077</c:v>
                </c:pt>
                <c:pt idx="85">
                  <c:v>63387.132378697723</c:v>
                </c:pt>
                <c:pt idx="86">
                  <c:v>42096.483030201212</c:v>
                </c:pt>
                <c:pt idx="87">
                  <c:v>27852.163439007538</c:v>
                </c:pt>
                <c:pt idx="88">
                  <c:v>18210.109809445628</c:v>
                </c:pt>
                <c:pt idx="89">
                  <c:v>11894.619573537268</c:v>
                </c:pt>
                <c:pt idx="90">
                  <c:v>7665.1642125900753</c:v>
                </c:pt>
                <c:pt idx="91">
                  <c:v>4935.1402314967991</c:v>
                </c:pt>
                <c:pt idx="92">
                  <c:v>3161.4589564518083</c:v>
                </c:pt>
                <c:pt idx="93">
                  <c:v>2019.7557179897915</c:v>
                </c:pt>
                <c:pt idx="94">
                  <c:v>1280.1495934900104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323008"/>
        <c:axId val="91328896"/>
      </c:scatterChart>
      <c:valAx>
        <c:axId val="91323008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1328896"/>
        <c:crosses val="autoZero"/>
        <c:crossBetween val="midCat"/>
      </c:valAx>
      <c:valAx>
        <c:axId val="91328896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913230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'40h 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'40h '!$C$2:$C$96</c:f>
              <c:numCache>
                <c:formatCode>General</c:formatCode>
                <c:ptCount val="95"/>
                <c:pt idx="0">
                  <c:v>20.03</c:v>
                </c:pt>
                <c:pt idx="1">
                  <c:v>21.29</c:v>
                </c:pt>
                <c:pt idx="2">
                  <c:v>22.49</c:v>
                </c:pt>
                <c:pt idx="3">
                  <c:v>23.65</c:v>
                </c:pt>
                <c:pt idx="4">
                  <c:v>24.83</c:v>
                </c:pt>
                <c:pt idx="5">
                  <c:v>26.04</c:v>
                </c:pt>
                <c:pt idx="6">
                  <c:v>27.31</c:v>
                </c:pt>
                <c:pt idx="7">
                  <c:v>28.58</c:v>
                </c:pt>
                <c:pt idx="8">
                  <c:v>29.85</c:v>
                </c:pt>
                <c:pt idx="9">
                  <c:v>31.32</c:v>
                </c:pt>
                <c:pt idx="10">
                  <c:v>32.75</c:v>
                </c:pt>
                <c:pt idx="11">
                  <c:v>34.17</c:v>
                </c:pt>
                <c:pt idx="12">
                  <c:v>35.68</c:v>
                </c:pt>
                <c:pt idx="13">
                  <c:v>37.22</c:v>
                </c:pt>
                <c:pt idx="14">
                  <c:v>38.89</c:v>
                </c:pt>
                <c:pt idx="15">
                  <c:v>40.479999999999997</c:v>
                </c:pt>
                <c:pt idx="16">
                  <c:v>42.07</c:v>
                </c:pt>
                <c:pt idx="17">
                  <c:v>43.75</c:v>
                </c:pt>
                <c:pt idx="18">
                  <c:v>45.48</c:v>
                </c:pt>
                <c:pt idx="19">
                  <c:v>28.56</c:v>
                </c:pt>
                <c:pt idx="20">
                  <c:v>30.03</c:v>
                </c:pt>
                <c:pt idx="21">
                  <c:v>31.38</c:v>
                </c:pt>
                <c:pt idx="22">
                  <c:v>32.69</c:v>
                </c:pt>
                <c:pt idx="23">
                  <c:v>34.020000000000003</c:v>
                </c:pt>
                <c:pt idx="24">
                  <c:v>35.36</c:v>
                </c:pt>
                <c:pt idx="25">
                  <c:v>36.79</c:v>
                </c:pt>
                <c:pt idx="26">
                  <c:v>38.19</c:v>
                </c:pt>
                <c:pt idx="27">
                  <c:v>39.700000000000003</c:v>
                </c:pt>
                <c:pt idx="28">
                  <c:v>41.21</c:v>
                </c:pt>
                <c:pt idx="29">
                  <c:v>42.86</c:v>
                </c:pt>
                <c:pt idx="30">
                  <c:v>44.52</c:v>
                </c:pt>
                <c:pt idx="31">
                  <c:v>46.27</c:v>
                </c:pt>
                <c:pt idx="32">
                  <c:v>48.1</c:v>
                </c:pt>
                <c:pt idx="33">
                  <c:v>49.98</c:v>
                </c:pt>
                <c:pt idx="34">
                  <c:v>51.94</c:v>
                </c:pt>
                <c:pt idx="35">
                  <c:v>53.95</c:v>
                </c:pt>
                <c:pt idx="36">
                  <c:v>55.92</c:v>
                </c:pt>
                <c:pt idx="37">
                  <c:v>57.81</c:v>
                </c:pt>
                <c:pt idx="38">
                  <c:v>40.72</c:v>
                </c:pt>
                <c:pt idx="39">
                  <c:v>41.76</c:v>
                </c:pt>
                <c:pt idx="40">
                  <c:v>43.01</c:v>
                </c:pt>
                <c:pt idx="41">
                  <c:v>44.38</c:v>
                </c:pt>
                <c:pt idx="42">
                  <c:v>45.87</c:v>
                </c:pt>
                <c:pt idx="43">
                  <c:v>47.43</c:v>
                </c:pt>
                <c:pt idx="44">
                  <c:v>49.06</c:v>
                </c:pt>
                <c:pt idx="45">
                  <c:v>50.76</c:v>
                </c:pt>
                <c:pt idx="46">
                  <c:v>52.5</c:v>
                </c:pt>
                <c:pt idx="47">
                  <c:v>54.27</c:v>
                </c:pt>
                <c:pt idx="48">
                  <c:v>56.05</c:v>
                </c:pt>
                <c:pt idx="49">
                  <c:v>57.84</c:v>
                </c:pt>
                <c:pt idx="50">
                  <c:v>59.62</c:v>
                </c:pt>
                <c:pt idx="51">
                  <c:v>61.36</c:v>
                </c:pt>
                <c:pt idx="52">
                  <c:v>63.12</c:v>
                </c:pt>
                <c:pt idx="53">
                  <c:v>64.86</c:v>
                </c:pt>
                <c:pt idx="54">
                  <c:v>66.569999999999993</c:v>
                </c:pt>
                <c:pt idx="55">
                  <c:v>68.16</c:v>
                </c:pt>
                <c:pt idx="56">
                  <c:v>69.73</c:v>
                </c:pt>
                <c:pt idx="57">
                  <c:v>54.69</c:v>
                </c:pt>
                <c:pt idx="58">
                  <c:v>54.72</c:v>
                </c:pt>
                <c:pt idx="59">
                  <c:v>55.56</c:v>
                </c:pt>
                <c:pt idx="60">
                  <c:v>56.88</c:v>
                </c:pt>
                <c:pt idx="61">
                  <c:v>58.46</c:v>
                </c:pt>
                <c:pt idx="62">
                  <c:v>60.13</c:v>
                </c:pt>
                <c:pt idx="63">
                  <c:v>61.77</c:v>
                </c:pt>
                <c:pt idx="64">
                  <c:v>63.36</c:v>
                </c:pt>
                <c:pt idx="65">
                  <c:v>64.92</c:v>
                </c:pt>
                <c:pt idx="66">
                  <c:v>66.459999999999994</c:v>
                </c:pt>
                <c:pt idx="67">
                  <c:v>67.930000000000007</c:v>
                </c:pt>
                <c:pt idx="68">
                  <c:v>69.39</c:v>
                </c:pt>
                <c:pt idx="69">
                  <c:v>70.81</c:v>
                </c:pt>
                <c:pt idx="70">
                  <c:v>72.23</c:v>
                </c:pt>
                <c:pt idx="71">
                  <c:v>73.650000000000006</c:v>
                </c:pt>
                <c:pt idx="72">
                  <c:v>75.09</c:v>
                </c:pt>
                <c:pt idx="73">
                  <c:v>76.510000000000005</c:v>
                </c:pt>
                <c:pt idx="74">
                  <c:v>77.900000000000006</c:v>
                </c:pt>
                <c:pt idx="75">
                  <c:v>0</c:v>
                </c:pt>
                <c:pt idx="76">
                  <c:v>0</c:v>
                </c:pt>
                <c:pt idx="77">
                  <c:v>67.61</c:v>
                </c:pt>
                <c:pt idx="78">
                  <c:v>68.39</c:v>
                </c:pt>
                <c:pt idx="79">
                  <c:v>68.53</c:v>
                </c:pt>
                <c:pt idx="80">
                  <c:v>69.31</c:v>
                </c:pt>
                <c:pt idx="81">
                  <c:v>70.48</c:v>
                </c:pt>
                <c:pt idx="82">
                  <c:v>71.61</c:v>
                </c:pt>
                <c:pt idx="83">
                  <c:v>72.77</c:v>
                </c:pt>
                <c:pt idx="84">
                  <c:v>73.94</c:v>
                </c:pt>
                <c:pt idx="85">
                  <c:v>75.11</c:v>
                </c:pt>
                <c:pt idx="86">
                  <c:v>76.3</c:v>
                </c:pt>
                <c:pt idx="87">
                  <c:v>77.48</c:v>
                </c:pt>
                <c:pt idx="88">
                  <c:v>78.69</c:v>
                </c:pt>
                <c:pt idx="89">
                  <c:v>79.92</c:v>
                </c:pt>
                <c:pt idx="90">
                  <c:v>81.150000000000006</c:v>
                </c:pt>
                <c:pt idx="91">
                  <c:v>82.42</c:v>
                </c:pt>
                <c:pt idx="92">
                  <c:v>83.71</c:v>
                </c:pt>
                <c:pt idx="93">
                  <c:v>84.98</c:v>
                </c:pt>
                <c:pt idx="94">
                  <c:v>86.21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'40h 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'40h '!$K$2:$K$96</c:f>
              <c:numCache>
                <c:formatCode>General</c:formatCode>
                <c:ptCount val="95"/>
                <c:pt idx="0">
                  <c:v>20.705206611699108</c:v>
                </c:pt>
                <c:pt idx="1">
                  <c:v>21.76025537687272</c:v>
                </c:pt>
                <c:pt idx="2">
                  <c:v>22.81809546710242</c:v>
                </c:pt>
                <c:pt idx="3">
                  <c:v>23.868377863526515</c:v>
                </c:pt>
                <c:pt idx="4">
                  <c:v>24.929074787557987</c:v>
                </c:pt>
                <c:pt idx="5">
                  <c:v>26.000869170272644</c:v>
                </c:pt>
                <c:pt idx="6">
                  <c:v>27.095227471400612</c:v>
                </c:pt>
                <c:pt idx="7">
                  <c:v>28.218023947452387</c:v>
                </c:pt>
                <c:pt idx="8">
                  <c:v>29.391089282570295</c:v>
                </c:pt>
                <c:pt idx="9">
                  <c:v>30.594794108439352</c:v>
                </c:pt>
                <c:pt idx="10">
                  <c:v>31.864469917047462</c:v>
                </c:pt>
                <c:pt idx="11">
                  <c:v>33.211196321332061</c:v>
                </c:pt>
                <c:pt idx="12">
                  <c:v>34.616730394930514</c:v>
                </c:pt>
                <c:pt idx="13">
                  <c:v>36.088288644639306</c:v>
                </c:pt>
                <c:pt idx="14">
                  <c:v>37.662542847900404</c:v>
                </c:pt>
                <c:pt idx="15">
                  <c:v>39.295947787203922</c:v>
                </c:pt>
                <c:pt idx="16">
                  <c:v>41.001687471903253</c:v>
                </c:pt>
                <c:pt idx="17">
                  <c:v>42.76720593243585</c:v>
                </c:pt>
                <c:pt idx="18">
                  <c:v>44.608586953131891</c:v>
                </c:pt>
                <c:pt idx="19">
                  <c:v>27.893358516196542</c:v>
                </c:pt>
                <c:pt idx="20">
                  <c:v>29.041303535205294</c:v>
                </c:pt>
                <c:pt idx="21">
                  <c:v>30.245454177776161</c:v>
                </c:pt>
                <c:pt idx="22">
                  <c:v>31.497992558376854</c:v>
                </c:pt>
                <c:pt idx="23">
                  <c:v>32.820690215587426</c:v>
                </c:pt>
                <c:pt idx="24">
                  <c:v>34.211372883543198</c:v>
                </c:pt>
                <c:pt idx="25">
                  <c:v>35.677667834038949</c:v>
                </c:pt>
                <c:pt idx="26">
                  <c:v>37.216518702372966</c:v>
                </c:pt>
                <c:pt idx="27">
                  <c:v>38.843987253540938</c:v>
                </c:pt>
                <c:pt idx="28">
                  <c:v>40.516571834173241</c:v>
                </c:pt>
                <c:pt idx="29">
                  <c:v>42.26622860193946</c:v>
                </c:pt>
                <c:pt idx="30">
                  <c:v>44.090873306529367</c:v>
                </c:pt>
                <c:pt idx="31">
                  <c:v>45.950635457058688</c:v>
                </c:pt>
                <c:pt idx="32">
                  <c:v>47.843903432154619</c:v>
                </c:pt>
                <c:pt idx="33">
                  <c:v>49.808307405175192</c:v>
                </c:pt>
                <c:pt idx="34">
                  <c:v>51.784372774353095</c:v>
                </c:pt>
                <c:pt idx="35">
                  <c:v>53.788167643847608</c:v>
                </c:pt>
                <c:pt idx="36">
                  <c:v>55.807340517516465</c:v>
                </c:pt>
                <c:pt idx="37">
                  <c:v>57.863588164991427</c:v>
                </c:pt>
                <c:pt idx="38">
                  <c:v>36.903468595204224</c:v>
                </c:pt>
                <c:pt idx="39">
                  <c:v>38.498662596444689</c:v>
                </c:pt>
                <c:pt idx="40">
                  <c:v>40.179024845629534</c:v>
                </c:pt>
                <c:pt idx="41">
                  <c:v>41.916374993327167</c:v>
                </c:pt>
                <c:pt idx="42">
                  <c:v>43.723534721338488</c:v>
                </c:pt>
                <c:pt idx="43">
                  <c:v>45.581439426149515</c:v>
                </c:pt>
                <c:pt idx="44">
                  <c:v>47.487025708076189</c:v>
                </c:pt>
                <c:pt idx="45">
                  <c:v>49.426816726342089</c:v>
                </c:pt>
                <c:pt idx="46">
                  <c:v>51.414962568323851</c:v>
                </c:pt>
                <c:pt idx="47">
                  <c:v>53.397486533718912</c:v>
                </c:pt>
                <c:pt idx="48">
                  <c:v>55.41473812197335</c:v>
                </c:pt>
                <c:pt idx="49">
                  <c:v>57.466681163448129</c:v>
                </c:pt>
                <c:pt idx="50">
                  <c:v>59.512435856592873</c:v>
                </c:pt>
                <c:pt idx="51">
                  <c:v>61.553726166192597</c:v>
                </c:pt>
                <c:pt idx="52">
                  <c:v>63.630143588553608</c:v>
                </c:pt>
                <c:pt idx="53">
                  <c:v>65.674412125787384</c:v>
                </c:pt>
                <c:pt idx="54">
                  <c:v>67.695914520253496</c:v>
                </c:pt>
                <c:pt idx="55">
                  <c:v>69.671373681596322</c:v>
                </c:pt>
                <c:pt idx="56">
                  <c:v>71.608434147218389</c:v>
                </c:pt>
                <c:pt idx="57">
                  <c:v>48.120310817856257</c:v>
                </c:pt>
                <c:pt idx="58">
                  <c:v>50.066556303849609</c:v>
                </c:pt>
                <c:pt idx="59">
                  <c:v>52.057786513856925</c:v>
                </c:pt>
                <c:pt idx="60">
                  <c:v>54.061163257939377</c:v>
                </c:pt>
                <c:pt idx="61">
                  <c:v>56.09473629080378</c:v>
                </c:pt>
                <c:pt idx="62">
                  <c:v>58.140994641229376</c:v>
                </c:pt>
                <c:pt idx="63">
                  <c:v>60.200180305602075</c:v>
                </c:pt>
                <c:pt idx="64">
                  <c:v>62.259190193088841</c:v>
                </c:pt>
                <c:pt idx="65">
                  <c:v>64.330725495287822</c:v>
                </c:pt>
                <c:pt idx="66">
                  <c:v>66.353227784933594</c:v>
                </c:pt>
                <c:pt idx="67">
                  <c:v>68.35916539643955</c:v>
                </c:pt>
                <c:pt idx="68">
                  <c:v>70.335369357181875</c:v>
                </c:pt>
                <c:pt idx="69">
                  <c:v>72.229875474694822</c:v>
                </c:pt>
                <c:pt idx="70">
                  <c:v>74.034599573807299</c:v>
                </c:pt>
                <c:pt idx="71">
                  <c:v>75.774365668154829</c:v>
                </c:pt>
                <c:pt idx="72">
                  <c:v>77.387500842468071</c:v>
                </c:pt>
                <c:pt idx="73">
                  <c:v>78.883506446961675</c:v>
                </c:pt>
                <c:pt idx="74">
                  <c:v>80.250982829707169</c:v>
                </c:pt>
                <c:pt idx="75">
                  <c:v>81.503931535929937</c:v>
                </c:pt>
                <c:pt idx="76">
                  <c:v>58.831588319797753</c:v>
                </c:pt>
                <c:pt idx="77">
                  <c:v>60.883393525262996</c:v>
                </c:pt>
                <c:pt idx="78">
                  <c:v>62.952531183338074</c:v>
                </c:pt>
                <c:pt idx="79">
                  <c:v>65.000459158122254</c:v>
                </c:pt>
                <c:pt idx="80">
                  <c:v>67.037794252832725</c:v>
                </c:pt>
                <c:pt idx="81">
                  <c:v>69.036227842726973</c:v>
                </c:pt>
                <c:pt idx="82">
                  <c:v>70.984276698604006</c:v>
                </c:pt>
                <c:pt idx="83">
                  <c:v>72.858572590916197</c:v>
                </c:pt>
                <c:pt idx="84">
                  <c:v>74.661226358302486</c:v>
                </c:pt>
                <c:pt idx="85">
                  <c:v>76.332390704564844</c:v>
                </c:pt>
                <c:pt idx="86">
                  <c:v>77.914492886224963</c:v>
                </c:pt>
                <c:pt idx="87">
                  <c:v>79.359619644312076</c:v>
                </c:pt>
                <c:pt idx="88">
                  <c:v>80.694009843405269</c:v>
                </c:pt>
                <c:pt idx="89">
                  <c:v>81.885264702809295</c:v>
                </c:pt>
                <c:pt idx="90">
                  <c:v>82.971974291796442</c:v>
                </c:pt>
                <c:pt idx="91">
                  <c:v>83.928144536847995</c:v>
                </c:pt>
                <c:pt idx="92">
                  <c:v>84.772976672630904</c:v>
                </c:pt>
                <c:pt idx="93">
                  <c:v>85.511822426764681</c:v>
                </c:pt>
                <c:pt idx="94">
                  <c:v>86.162248189764298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357952"/>
        <c:axId val="91359488"/>
      </c:scatterChart>
      <c:valAx>
        <c:axId val="91357952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1359488"/>
        <c:crosses val="autoZero"/>
        <c:crossBetween val="midCat"/>
      </c:valAx>
      <c:valAx>
        <c:axId val="91359488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13579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'160h 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'160h '!$B$2:$B$96</c:f>
              <c:numCache>
                <c:formatCode>0.00E+00</c:formatCode>
                <c:ptCount val="95"/>
                <c:pt idx="0">
                  <c:v>233370000</c:v>
                </c:pt>
                <c:pt idx="1">
                  <c:v>210890000</c:v>
                </c:pt>
                <c:pt idx="2">
                  <c:v>190210000</c:v>
                </c:pt>
                <c:pt idx="3">
                  <c:v>171260000</c:v>
                </c:pt>
                <c:pt idx="4">
                  <c:v>153260000</c:v>
                </c:pt>
                <c:pt idx="5">
                  <c:v>136790000</c:v>
                </c:pt>
                <c:pt idx="6">
                  <c:v>121360000</c:v>
                </c:pt>
                <c:pt idx="7">
                  <c:v>106910000</c:v>
                </c:pt>
                <c:pt idx="8">
                  <c:v>93887000</c:v>
                </c:pt>
                <c:pt idx="9">
                  <c:v>82138000</c:v>
                </c:pt>
                <c:pt idx="10">
                  <c:v>71112000</c:v>
                </c:pt>
                <c:pt idx="11">
                  <c:v>61686000</c:v>
                </c:pt>
                <c:pt idx="12">
                  <c:v>52997000</c:v>
                </c:pt>
                <c:pt idx="13">
                  <c:v>45355000</c:v>
                </c:pt>
                <c:pt idx="14">
                  <c:v>38623000</c:v>
                </c:pt>
                <c:pt idx="15">
                  <c:v>32850000</c:v>
                </c:pt>
                <c:pt idx="16">
                  <c:v>27940000</c:v>
                </c:pt>
                <c:pt idx="17">
                  <c:v>23576000</c:v>
                </c:pt>
                <c:pt idx="18">
                  <c:v>19898000</c:v>
                </c:pt>
                <c:pt idx="19">
                  <c:v>115360000</c:v>
                </c:pt>
                <c:pt idx="20">
                  <c:v>100360000</c:v>
                </c:pt>
                <c:pt idx="21">
                  <c:v>87170000</c:v>
                </c:pt>
                <c:pt idx="22">
                  <c:v>75486000</c:v>
                </c:pt>
                <c:pt idx="23">
                  <c:v>65093000</c:v>
                </c:pt>
                <c:pt idx="24">
                  <c:v>55892000</c:v>
                </c:pt>
                <c:pt idx="25">
                  <c:v>47742000</c:v>
                </c:pt>
                <c:pt idx="26">
                  <c:v>40523000</c:v>
                </c:pt>
                <c:pt idx="27">
                  <c:v>34228000</c:v>
                </c:pt>
                <c:pt idx="28">
                  <c:v>28739000</c:v>
                </c:pt>
                <c:pt idx="29">
                  <c:v>23990000</c:v>
                </c:pt>
                <c:pt idx="30">
                  <c:v>19925000</c:v>
                </c:pt>
                <c:pt idx="31">
                  <c:v>16453000</c:v>
                </c:pt>
                <c:pt idx="32">
                  <c:v>13484000</c:v>
                </c:pt>
                <c:pt idx="33">
                  <c:v>10973000</c:v>
                </c:pt>
                <c:pt idx="34">
                  <c:v>8843600</c:v>
                </c:pt>
                <c:pt idx="35">
                  <c:v>7041200</c:v>
                </c:pt>
                <c:pt idx="36">
                  <c:v>5577200</c:v>
                </c:pt>
                <c:pt idx="37">
                  <c:v>4418900</c:v>
                </c:pt>
                <c:pt idx="38">
                  <c:v>43311000</c:v>
                </c:pt>
                <c:pt idx="39">
                  <c:v>35922000</c:v>
                </c:pt>
                <c:pt idx="40">
                  <c:v>29728000</c:v>
                </c:pt>
                <c:pt idx="41">
                  <c:v>24500000</c:v>
                </c:pt>
                <c:pt idx="42">
                  <c:v>20114000</c:v>
                </c:pt>
                <c:pt idx="43">
                  <c:v>16419000</c:v>
                </c:pt>
                <c:pt idx="44">
                  <c:v>13334000</c:v>
                </c:pt>
                <c:pt idx="45">
                  <c:v>10741000</c:v>
                </c:pt>
                <c:pt idx="46">
                  <c:v>8607200</c:v>
                </c:pt>
                <c:pt idx="47">
                  <c:v>6844300</c:v>
                </c:pt>
                <c:pt idx="48">
                  <c:v>5407200</c:v>
                </c:pt>
                <c:pt idx="49">
                  <c:v>4239600</c:v>
                </c:pt>
                <c:pt idx="50">
                  <c:v>3295000</c:v>
                </c:pt>
                <c:pt idx="51">
                  <c:v>2533300</c:v>
                </c:pt>
                <c:pt idx="52">
                  <c:v>1932000</c:v>
                </c:pt>
                <c:pt idx="53">
                  <c:v>1455900</c:v>
                </c:pt>
                <c:pt idx="54">
                  <c:v>1083600</c:v>
                </c:pt>
                <c:pt idx="55" formatCode="General">
                  <c:v>802110</c:v>
                </c:pt>
                <c:pt idx="56" formatCode="General">
                  <c:v>593440</c:v>
                </c:pt>
                <c:pt idx="57">
                  <c:v>12727000</c:v>
                </c:pt>
                <c:pt idx="58">
                  <c:v>10324000</c:v>
                </c:pt>
                <c:pt idx="59">
                  <c:v>8184700</c:v>
                </c:pt>
                <c:pt idx="60">
                  <c:v>6414600</c:v>
                </c:pt>
                <c:pt idx="61">
                  <c:v>4980000</c:v>
                </c:pt>
                <c:pt idx="62">
                  <c:v>3834300</c:v>
                </c:pt>
                <c:pt idx="63">
                  <c:v>2926100</c:v>
                </c:pt>
                <c:pt idx="64">
                  <c:v>2218900</c:v>
                </c:pt>
                <c:pt idx="65">
                  <c:v>1672800</c:v>
                </c:pt>
                <c:pt idx="66">
                  <c:v>1251100</c:v>
                </c:pt>
                <c:pt idx="67" formatCode="General">
                  <c:v>926970</c:v>
                </c:pt>
                <c:pt idx="68" formatCode="General">
                  <c:v>682200</c:v>
                </c:pt>
                <c:pt idx="69" formatCode="General">
                  <c:v>498180</c:v>
                </c:pt>
                <c:pt idx="70" formatCode="General">
                  <c:v>360420</c:v>
                </c:pt>
                <c:pt idx="71" formatCode="General">
                  <c:v>258060</c:v>
                </c:pt>
                <c:pt idx="72" formatCode="General">
                  <c:v>182360</c:v>
                </c:pt>
                <c:pt idx="73" formatCode="General">
                  <c:v>127900</c:v>
                </c:pt>
                <c:pt idx="74" formatCode="General">
                  <c:v>89674</c:v>
                </c:pt>
                <c:pt idx="75" formatCode="General">
                  <c:v>62067</c:v>
                </c:pt>
                <c:pt idx="76">
                  <c:v>3070400</c:v>
                </c:pt>
                <c:pt idx="77">
                  <c:v>2582400</c:v>
                </c:pt>
                <c:pt idx="78">
                  <c:v>1997600</c:v>
                </c:pt>
                <c:pt idx="79">
                  <c:v>1498100</c:v>
                </c:pt>
                <c:pt idx="80">
                  <c:v>1106000</c:v>
                </c:pt>
                <c:pt idx="81" formatCode="General">
                  <c:v>808210</c:v>
                </c:pt>
                <c:pt idx="82" formatCode="General">
                  <c:v>586600</c:v>
                </c:pt>
                <c:pt idx="83" formatCode="General">
                  <c:v>422880</c:v>
                </c:pt>
                <c:pt idx="84" formatCode="General">
                  <c:v>302290</c:v>
                </c:pt>
                <c:pt idx="85" formatCode="General">
                  <c:v>214770</c:v>
                </c:pt>
                <c:pt idx="86" formatCode="General">
                  <c:v>151550</c:v>
                </c:pt>
                <c:pt idx="87" formatCode="General">
                  <c:v>106160</c:v>
                </c:pt>
                <c:pt idx="88" formatCode="General">
                  <c:v>73845</c:v>
                </c:pt>
                <c:pt idx="89" formatCode="General">
                  <c:v>50918</c:v>
                </c:pt>
                <c:pt idx="90" formatCode="General">
                  <c:v>34737</c:v>
                </c:pt>
                <c:pt idx="91" formatCode="General">
                  <c:v>23422</c:v>
                </c:pt>
                <c:pt idx="92" formatCode="General">
                  <c:v>15695</c:v>
                </c:pt>
                <c:pt idx="93" formatCode="General">
                  <c:v>10504</c:v>
                </c:pt>
                <c:pt idx="94" formatCode="General">
                  <c:v>6942.8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'160h 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'160h '!$J$2:$J$96</c:f>
              <c:numCache>
                <c:formatCode>General</c:formatCode>
                <c:ptCount val="95"/>
                <c:pt idx="0">
                  <c:v>216808023.82107231</c:v>
                </c:pt>
                <c:pt idx="1">
                  <c:v>194942445.92359653</c:v>
                </c:pt>
                <c:pt idx="2">
                  <c:v>174350783.13521719</c:v>
                </c:pt>
                <c:pt idx="3">
                  <c:v>155377263.78766704</c:v>
                </c:pt>
                <c:pt idx="4">
                  <c:v>137822365.21628541</c:v>
                </c:pt>
                <c:pt idx="5">
                  <c:v>121793239.35713297</c:v>
                </c:pt>
                <c:pt idx="6">
                  <c:v>107205739.53206147</c:v>
                </c:pt>
                <c:pt idx="7">
                  <c:v>94042186.608703166</c:v>
                </c:pt>
                <c:pt idx="8">
                  <c:v>82100533.067345351</c:v>
                </c:pt>
                <c:pt idx="9">
                  <c:v>71570790.045170233</c:v>
                </c:pt>
                <c:pt idx="10">
                  <c:v>62105409.587352663</c:v>
                </c:pt>
                <c:pt idx="11">
                  <c:v>53619893.205113225</c:v>
                </c:pt>
                <c:pt idx="12">
                  <c:v>46171788.321166262</c:v>
                </c:pt>
                <c:pt idx="13">
                  <c:v>39624928.324361235</c:v>
                </c:pt>
                <c:pt idx="14">
                  <c:v>33758884.637650073</c:v>
                </c:pt>
                <c:pt idx="15">
                  <c:v>28664911.137466885</c:v>
                </c:pt>
                <c:pt idx="16">
                  <c:v>24205498.533895515</c:v>
                </c:pt>
                <c:pt idx="17">
                  <c:v>20330956.276570056</c:v>
                </c:pt>
                <c:pt idx="18">
                  <c:v>16937358.01283082</c:v>
                </c:pt>
                <c:pt idx="19">
                  <c:v>97667354.204851478</c:v>
                </c:pt>
                <c:pt idx="20">
                  <c:v>85478251.391838774</c:v>
                </c:pt>
                <c:pt idx="21">
                  <c:v>74460060.238920555</c:v>
                </c:pt>
                <c:pt idx="22">
                  <c:v>64679737.140254028</c:v>
                </c:pt>
                <c:pt idx="23">
                  <c:v>55932409.415039256</c:v>
                </c:pt>
                <c:pt idx="24">
                  <c:v>48188689.646637991</c:v>
                </c:pt>
                <c:pt idx="25">
                  <c:v>41338162.506168127</c:v>
                </c:pt>
                <c:pt idx="26">
                  <c:v>35316001.924813531</c:v>
                </c:pt>
                <c:pt idx="27">
                  <c:v>29985802.090198793</c:v>
                </c:pt>
                <c:pt idx="28">
                  <c:v>25395231.477598507</c:v>
                </c:pt>
                <c:pt idx="29">
                  <c:v>21362864.037911214</c:v>
                </c:pt>
                <c:pt idx="30">
                  <c:v>17832333.600710806</c:v>
                </c:pt>
                <c:pt idx="31">
                  <c:v>14809200.072420606</c:v>
                </c:pt>
                <c:pt idx="32">
                  <c:v>12221324.400733357</c:v>
                </c:pt>
                <c:pt idx="33">
                  <c:v>9969692.0419798009</c:v>
                </c:pt>
                <c:pt idx="34">
                  <c:v>8078042.7493996806</c:v>
                </c:pt>
                <c:pt idx="35">
                  <c:v>6482609.9859113507</c:v>
                </c:pt>
                <c:pt idx="36">
                  <c:v>5153728.7643497232</c:v>
                </c:pt>
                <c:pt idx="37">
                  <c:v>4044246.8100561565</c:v>
                </c:pt>
                <c:pt idx="38">
                  <c:v>36456465.43956279</c:v>
                </c:pt>
                <c:pt idx="39">
                  <c:v>31038961.447672866</c:v>
                </c:pt>
                <c:pt idx="40">
                  <c:v>26258469.296462264</c:v>
                </c:pt>
                <c:pt idx="41">
                  <c:v>22114037.995191194</c:v>
                </c:pt>
                <c:pt idx="42">
                  <c:v>18494413.605042953</c:v>
                </c:pt>
                <c:pt idx="43">
                  <c:v>15368469.91098072</c:v>
                </c:pt>
                <c:pt idx="44">
                  <c:v>12675463.968379363</c:v>
                </c:pt>
                <c:pt idx="45">
                  <c:v>10375992.339841956</c:v>
                </c:pt>
                <c:pt idx="46">
                  <c:v>8406050.0012401808</c:v>
                </c:pt>
                <c:pt idx="47">
                  <c:v>6770614.0773422085</c:v>
                </c:pt>
                <c:pt idx="48">
                  <c:v>5392285.3542453973</c:v>
                </c:pt>
                <c:pt idx="49">
                  <c:v>4241107.4538723128</c:v>
                </c:pt>
                <c:pt idx="50">
                  <c:v>3306347.1848074165</c:v>
                </c:pt>
                <c:pt idx="51">
                  <c:v>2551853.1923011821</c:v>
                </c:pt>
                <c:pt idx="52">
                  <c:v>1936862.0109872334</c:v>
                </c:pt>
                <c:pt idx="53">
                  <c:v>1455892.3964940456</c:v>
                </c:pt>
                <c:pt idx="54">
                  <c:v>1080282.5797828343</c:v>
                </c:pt>
                <c:pt idx="55">
                  <c:v>792082.59011918353</c:v>
                </c:pt>
                <c:pt idx="56">
                  <c:v>571508.76780758053</c:v>
                </c:pt>
                <c:pt idx="57">
                  <c:v>11879608.825405378</c:v>
                </c:pt>
                <c:pt idx="58">
                  <c:v>9702575.2016558126</c:v>
                </c:pt>
                <c:pt idx="59">
                  <c:v>7842391.1843785038</c:v>
                </c:pt>
                <c:pt idx="60">
                  <c:v>6287588.3258463116</c:v>
                </c:pt>
                <c:pt idx="61">
                  <c:v>4984794.6955042016</c:v>
                </c:pt>
                <c:pt idx="62">
                  <c:v>3911259.2824637955</c:v>
                </c:pt>
                <c:pt idx="63">
                  <c:v>3033801.3657392026</c:v>
                </c:pt>
                <c:pt idx="64">
                  <c:v>2327059.2355274428</c:v>
                </c:pt>
                <c:pt idx="65">
                  <c:v>1759302.9729728817</c:v>
                </c:pt>
                <c:pt idx="66">
                  <c:v>1319631.9650340173</c:v>
                </c:pt>
                <c:pt idx="67">
                  <c:v>975590.35376896104</c:v>
                </c:pt>
                <c:pt idx="68">
                  <c:v>710164.48564152804</c:v>
                </c:pt>
                <c:pt idx="69">
                  <c:v>511870.70147760434</c:v>
                </c:pt>
                <c:pt idx="70">
                  <c:v>365003.94281617436</c:v>
                </c:pt>
                <c:pt idx="71">
                  <c:v>255482.70082379645</c:v>
                </c:pt>
                <c:pt idx="72">
                  <c:v>177292.49645281344</c:v>
                </c:pt>
                <c:pt idx="73">
                  <c:v>121573.71635122095</c:v>
                </c:pt>
                <c:pt idx="74">
                  <c:v>82555.289780554725</c:v>
                </c:pt>
                <c:pt idx="75">
                  <c:v>55276.042194394249</c:v>
                </c:pt>
                <c:pt idx="76">
                  <c:v>3596023.6185068777</c:v>
                </c:pt>
                <c:pt idx="77">
                  <c:v>2781868.0433305991</c:v>
                </c:pt>
                <c:pt idx="78">
                  <c:v>2122347.9439442116</c:v>
                </c:pt>
                <c:pt idx="79">
                  <c:v>1602233.3454585972</c:v>
                </c:pt>
                <c:pt idx="80">
                  <c:v>1192812.8973535425</c:v>
                </c:pt>
                <c:pt idx="81">
                  <c:v>877161.27416682616</c:v>
                </c:pt>
                <c:pt idx="82">
                  <c:v>636600.57997204072</c:v>
                </c:pt>
                <c:pt idx="83">
                  <c:v>456455.40548408852</c:v>
                </c:pt>
                <c:pt idx="84">
                  <c:v>322238.37486519077</c:v>
                </c:pt>
                <c:pt idx="85">
                  <c:v>226101.06596787111</c:v>
                </c:pt>
                <c:pt idx="86">
                  <c:v>155966.71301427466</c:v>
                </c:pt>
                <c:pt idx="87">
                  <c:v>106795.67456350892</c:v>
                </c:pt>
                <c:pt idx="88">
                  <c:v>72052.037443505498</c:v>
                </c:pt>
                <c:pt idx="89">
                  <c:v>48389.702897308744</c:v>
                </c:pt>
                <c:pt idx="90">
                  <c:v>31977.145433565616</c:v>
                </c:pt>
                <c:pt idx="91">
                  <c:v>21044.706058366199</c:v>
                </c:pt>
                <c:pt idx="92">
                  <c:v>13742.955648513724</c:v>
                </c:pt>
                <c:pt idx="93">
                  <c:v>8927.6652228172225</c:v>
                </c:pt>
                <c:pt idx="94">
                  <c:v>5741.6029658091466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733376"/>
        <c:axId val="91739264"/>
      </c:scatterChart>
      <c:valAx>
        <c:axId val="91733376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1739264"/>
        <c:crosses val="autoZero"/>
        <c:crossBetween val="midCat"/>
      </c:valAx>
      <c:valAx>
        <c:axId val="91739264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917333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'160h 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'160h '!$C$2:$C$96</c:f>
              <c:numCache>
                <c:formatCode>General</c:formatCode>
                <c:ptCount val="95"/>
                <c:pt idx="0">
                  <c:v>17.66</c:v>
                </c:pt>
                <c:pt idx="1">
                  <c:v>18.670000000000002</c:v>
                </c:pt>
                <c:pt idx="2">
                  <c:v>19.47</c:v>
                </c:pt>
                <c:pt idx="3">
                  <c:v>20.45</c:v>
                </c:pt>
                <c:pt idx="4">
                  <c:v>21.47</c:v>
                </c:pt>
                <c:pt idx="5">
                  <c:v>22.34</c:v>
                </c:pt>
                <c:pt idx="6">
                  <c:v>23.23</c:v>
                </c:pt>
                <c:pt idx="7">
                  <c:v>24.39</c:v>
                </c:pt>
                <c:pt idx="8">
                  <c:v>25.28</c:v>
                </c:pt>
                <c:pt idx="9">
                  <c:v>26.46</c:v>
                </c:pt>
                <c:pt idx="10">
                  <c:v>27.34</c:v>
                </c:pt>
                <c:pt idx="11">
                  <c:v>28.54</c:v>
                </c:pt>
                <c:pt idx="12">
                  <c:v>29.73</c:v>
                </c:pt>
                <c:pt idx="13">
                  <c:v>30.85</c:v>
                </c:pt>
                <c:pt idx="14">
                  <c:v>32.14</c:v>
                </c:pt>
                <c:pt idx="15">
                  <c:v>33.53</c:v>
                </c:pt>
                <c:pt idx="16">
                  <c:v>34.770000000000003</c:v>
                </c:pt>
                <c:pt idx="17">
                  <c:v>36.22</c:v>
                </c:pt>
                <c:pt idx="18">
                  <c:v>37.590000000000003</c:v>
                </c:pt>
                <c:pt idx="19">
                  <c:v>24.68</c:v>
                </c:pt>
                <c:pt idx="20">
                  <c:v>25.8</c:v>
                </c:pt>
                <c:pt idx="21">
                  <c:v>26.82</c:v>
                </c:pt>
                <c:pt idx="22">
                  <c:v>27.85</c:v>
                </c:pt>
                <c:pt idx="23">
                  <c:v>28.87</c:v>
                </c:pt>
                <c:pt idx="24">
                  <c:v>29.83</c:v>
                </c:pt>
                <c:pt idx="25">
                  <c:v>30.89</c:v>
                </c:pt>
                <c:pt idx="26">
                  <c:v>32</c:v>
                </c:pt>
                <c:pt idx="27">
                  <c:v>33.06</c:v>
                </c:pt>
                <c:pt idx="28">
                  <c:v>34.26</c:v>
                </c:pt>
                <c:pt idx="29">
                  <c:v>35.53</c:v>
                </c:pt>
                <c:pt idx="30">
                  <c:v>36.840000000000003</c:v>
                </c:pt>
                <c:pt idx="31">
                  <c:v>38.17</c:v>
                </c:pt>
                <c:pt idx="32">
                  <c:v>39.6</c:v>
                </c:pt>
                <c:pt idx="33">
                  <c:v>41.11</c:v>
                </c:pt>
                <c:pt idx="34">
                  <c:v>42.69</c:v>
                </c:pt>
                <c:pt idx="35">
                  <c:v>44.36</c:v>
                </c:pt>
                <c:pt idx="36">
                  <c:v>46.07</c:v>
                </c:pt>
                <c:pt idx="37">
                  <c:v>47.75</c:v>
                </c:pt>
                <c:pt idx="38">
                  <c:v>33.01</c:v>
                </c:pt>
                <c:pt idx="39">
                  <c:v>34.58</c:v>
                </c:pt>
                <c:pt idx="40">
                  <c:v>35.869999999999997</c:v>
                </c:pt>
                <c:pt idx="41">
                  <c:v>37.090000000000003</c:v>
                </c:pt>
                <c:pt idx="42">
                  <c:v>38.270000000000003</c:v>
                </c:pt>
                <c:pt idx="43">
                  <c:v>39.54</c:v>
                </c:pt>
                <c:pt idx="44">
                  <c:v>40.83</c:v>
                </c:pt>
                <c:pt idx="45">
                  <c:v>42.15</c:v>
                </c:pt>
                <c:pt idx="46">
                  <c:v>43.53</c:v>
                </c:pt>
                <c:pt idx="47">
                  <c:v>44.97</c:v>
                </c:pt>
                <c:pt idx="48">
                  <c:v>46.47</c:v>
                </c:pt>
                <c:pt idx="49">
                  <c:v>48.02</c:v>
                </c:pt>
                <c:pt idx="50">
                  <c:v>49.61</c:v>
                </c:pt>
                <c:pt idx="51">
                  <c:v>51.25</c:v>
                </c:pt>
                <c:pt idx="52">
                  <c:v>52.92</c:v>
                </c:pt>
                <c:pt idx="53">
                  <c:v>54.63</c:v>
                </c:pt>
                <c:pt idx="54">
                  <c:v>56.37</c:v>
                </c:pt>
                <c:pt idx="55">
                  <c:v>58.09</c:v>
                </c:pt>
                <c:pt idx="56">
                  <c:v>59.77</c:v>
                </c:pt>
                <c:pt idx="57">
                  <c:v>43.75</c:v>
                </c:pt>
                <c:pt idx="58">
                  <c:v>45.18</c:v>
                </c:pt>
                <c:pt idx="59">
                  <c:v>46.5</c:v>
                </c:pt>
                <c:pt idx="60">
                  <c:v>47.8</c:v>
                </c:pt>
                <c:pt idx="61">
                  <c:v>49.16</c:v>
                </c:pt>
                <c:pt idx="62">
                  <c:v>50.54</c:v>
                </c:pt>
                <c:pt idx="63">
                  <c:v>51.98</c:v>
                </c:pt>
                <c:pt idx="64">
                  <c:v>53.45</c:v>
                </c:pt>
                <c:pt idx="65">
                  <c:v>54.93</c:v>
                </c:pt>
                <c:pt idx="66">
                  <c:v>56.44</c:v>
                </c:pt>
                <c:pt idx="67">
                  <c:v>57.93</c:v>
                </c:pt>
                <c:pt idx="68">
                  <c:v>59.45</c:v>
                </c:pt>
                <c:pt idx="69">
                  <c:v>60.98</c:v>
                </c:pt>
                <c:pt idx="70">
                  <c:v>62.52</c:v>
                </c:pt>
                <c:pt idx="71">
                  <c:v>64.09</c:v>
                </c:pt>
                <c:pt idx="72">
                  <c:v>65.69</c:v>
                </c:pt>
                <c:pt idx="73">
                  <c:v>67.31</c:v>
                </c:pt>
                <c:pt idx="74">
                  <c:v>68.900000000000006</c:v>
                </c:pt>
                <c:pt idx="75">
                  <c:v>70.53</c:v>
                </c:pt>
                <c:pt idx="76">
                  <c:v>57.88</c:v>
                </c:pt>
                <c:pt idx="77">
                  <c:v>56.5</c:v>
                </c:pt>
                <c:pt idx="78">
                  <c:v>56.99</c:v>
                </c:pt>
                <c:pt idx="79">
                  <c:v>57.94</c:v>
                </c:pt>
                <c:pt idx="80">
                  <c:v>59.09</c:v>
                </c:pt>
                <c:pt idx="81">
                  <c:v>60.42</c:v>
                </c:pt>
                <c:pt idx="82">
                  <c:v>61.82</c:v>
                </c:pt>
                <c:pt idx="83">
                  <c:v>63.19</c:v>
                </c:pt>
                <c:pt idx="84">
                  <c:v>64.55</c:v>
                </c:pt>
                <c:pt idx="85">
                  <c:v>65.92</c:v>
                </c:pt>
                <c:pt idx="86">
                  <c:v>67.3</c:v>
                </c:pt>
                <c:pt idx="87">
                  <c:v>68.7</c:v>
                </c:pt>
                <c:pt idx="88">
                  <c:v>70.13</c:v>
                </c:pt>
                <c:pt idx="89">
                  <c:v>71.59</c:v>
                </c:pt>
                <c:pt idx="90">
                  <c:v>73.08</c:v>
                </c:pt>
                <c:pt idx="91">
                  <c:v>74.61</c:v>
                </c:pt>
                <c:pt idx="92">
                  <c:v>76.16</c:v>
                </c:pt>
                <c:pt idx="93">
                  <c:v>77.680000000000007</c:v>
                </c:pt>
                <c:pt idx="94">
                  <c:v>79.22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'160h 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'160h '!$K$2:$K$96</c:f>
              <c:numCache>
                <c:formatCode>General</c:formatCode>
                <c:ptCount val="95"/>
                <c:pt idx="0">
                  <c:v>19.732809440179146</c:v>
                </c:pt>
                <c:pt idx="1">
                  <c:v>20.605811230796533</c:v>
                </c:pt>
                <c:pt idx="2">
                  <c:v>21.452617525501285</c:v>
                </c:pt>
                <c:pt idx="3">
                  <c:v>22.26285061596619</c:v>
                </c:pt>
                <c:pt idx="4">
                  <c:v>23.048892346387326</c:v>
                </c:pt>
                <c:pt idx="5">
                  <c:v>23.810217257073461</c:v>
                </c:pt>
                <c:pt idx="6">
                  <c:v>24.554973493634137</c:v>
                </c:pt>
                <c:pt idx="7">
                  <c:v>25.288198291948635</c:v>
                </c:pt>
                <c:pt idx="8">
                  <c:v>26.026046094307915</c:v>
                </c:pt>
                <c:pt idx="9">
                  <c:v>26.759894388123939</c:v>
                </c:pt>
                <c:pt idx="10">
                  <c:v>27.516415166184508</c:v>
                </c:pt>
                <c:pt idx="11">
                  <c:v>28.308219183933389</c:v>
                </c:pt>
                <c:pt idx="12">
                  <c:v>29.132465424846799</c:v>
                </c:pt>
                <c:pt idx="13">
                  <c:v>30.002688247826864</c:v>
                </c:pt>
                <c:pt idx="14">
                  <c:v>30.951649075262015</c:v>
                </c:pt>
                <c:pt idx="15">
                  <c:v>31.965439251630215</c:v>
                </c:pt>
                <c:pt idx="16">
                  <c:v>33.064931624463171</c:v>
                </c:pt>
                <c:pt idx="17">
                  <c:v>34.255308892783461</c:v>
                </c:pt>
                <c:pt idx="18">
                  <c:v>35.561306164958275</c:v>
                </c:pt>
                <c:pt idx="19">
                  <c:v>25.079136759185804</c:v>
                </c:pt>
                <c:pt idx="20">
                  <c:v>25.808686510259712</c:v>
                </c:pt>
                <c:pt idx="21">
                  <c:v>26.548921080168132</c:v>
                </c:pt>
                <c:pt idx="22">
                  <c:v>27.299422821285546</c:v>
                </c:pt>
                <c:pt idx="23">
                  <c:v>28.079218902321781</c:v>
                </c:pt>
                <c:pt idx="24">
                  <c:v>28.894440032886116</c:v>
                </c:pt>
                <c:pt idx="25">
                  <c:v>29.758596372188517</c:v>
                </c:pt>
                <c:pt idx="26">
                  <c:v>30.680359999148589</c:v>
                </c:pt>
                <c:pt idx="27">
                  <c:v>31.681445801098818</c:v>
                </c:pt>
                <c:pt idx="28">
                  <c:v>32.747506378162328</c:v>
                </c:pt>
                <c:pt idx="29">
                  <c:v>33.911676557275115</c:v>
                </c:pt>
                <c:pt idx="30">
                  <c:v>35.187073098259951</c:v>
                </c:pt>
                <c:pt idx="31">
                  <c:v>36.558278297393848</c:v>
                </c:pt>
                <c:pt idx="32">
                  <c:v>38.0333100927662</c:v>
                </c:pt>
                <c:pt idx="33">
                  <c:v>39.651484103268153</c:v>
                </c:pt>
                <c:pt idx="34">
                  <c:v>41.370299718082656</c:v>
                </c:pt>
                <c:pt idx="35">
                  <c:v>43.204760175316594</c:v>
                </c:pt>
                <c:pt idx="36">
                  <c:v>45.14240402299135</c:v>
                </c:pt>
                <c:pt idx="37">
                  <c:v>47.201510705411067</c:v>
                </c:pt>
                <c:pt idx="38">
                  <c:v>30.491170604752551</c:v>
                </c:pt>
                <c:pt idx="39">
                  <c:v>31.46632597744895</c:v>
                </c:pt>
                <c:pt idx="40">
                  <c:v>32.528922082077671</c:v>
                </c:pt>
                <c:pt idx="41">
                  <c:v>33.674513810120608</c:v>
                </c:pt>
                <c:pt idx="42">
                  <c:v>34.92493409761547</c:v>
                </c:pt>
                <c:pt idx="43">
                  <c:v>36.280076281731887</c:v>
                </c:pt>
                <c:pt idx="44">
                  <c:v>37.748988107186165</c:v>
                </c:pt>
                <c:pt idx="45">
                  <c:v>39.33016351460838</c:v>
                </c:pt>
                <c:pt idx="46">
                  <c:v>41.042084083780956</c:v>
                </c:pt>
                <c:pt idx="47">
                  <c:v>42.840024415066573</c:v>
                </c:pt>
                <c:pt idx="48">
                  <c:v>44.75890719474733</c:v>
                </c:pt>
                <c:pt idx="49">
                  <c:v>46.797621870641166</c:v>
                </c:pt>
                <c:pt idx="50">
                  <c:v>48.910622851040593</c:v>
                </c:pt>
                <c:pt idx="51">
                  <c:v>51.092517763224386</c:v>
                </c:pt>
                <c:pt idx="52">
                  <c:v>53.381828464388768</c:v>
                </c:pt>
                <c:pt idx="53">
                  <c:v>55.701198736049079</c:v>
                </c:pt>
                <c:pt idx="54">
                  <c:v>58.057833611061952</c:v>
                </c:pt>
                <c:pt idx="55">
                  <c:v>60.423024522202979</c:v>
                </c:pt>
                <c:pt idx="56">
                  <c:v>62.805625562908943</c:v>
                </c:pt>
                <c:pt idx="57">
                  <c:v>38.25555161014902</c:v>
                </c:pt>
                <c:pt idx="58">
                  <c:v>39.870937294776397</c:v>
                </c:pt>
                <c:pt idx="59">
                  <c:v>41.615246569018602</c:v>
                </c:pt>
                <c:pt idx="60">
                  <c:v>43.461619061619977</c:v>
                </c:pt>
                <c:pt idx="61">
                  <c:v>45.425142184394524</c:v>
                </c:pt>
                <c:pt idx="62">
                  <c:v>47.485564271928183</c:v>
                </c:pt>
                <c:pt idx="63">
                  <c:v>49.637836002257515</c:v>
                </c:pt>
                <c:pt idx="64">
                  <c:v>51.862629229688345</c:v>
                </c:pt>
                <c:pt idx="65">
                  <c:v>54.169465512518457</c:v>
                </c:pt>
                <c:pt idx="66">
                  <c:v>56.485520683548032</c:v>
                </c:pt>
                <c:pt idx="67">
                  <c:v>58.844928938446614</c:v>
                </c:pt>
                <c:pt idx="68">
                  <c:v>61.232436333692867</c:v>
                </c:pt>
                <c:pt idx="69">
                  <c:v>63.58414262204353</c:v>
                </c:pt>
                <c:pt idx="70">
                  <c:v>65.886775212817724</c:v>
                </c:pt>
                <c:pt idx="71">
                  <c:v>68.169739287116599</c:v>
                </c:pt>
                <c:pt idx="72">
                  <c:v>70.34731944689679</c:v>
                </c:pt>
                <c:pt idx="73">
                  <c:v>72.423779739387214</c:v>
                </c:pt>
                <c:pt idx="74">
                  <c:v>74.373693229390582</c:v>
                </c:pt>
                <c:pt idx="75">
                  <c:v>76.206836443667981</c:v>
                </c:pt>
                <c:pt idx="76">
                  <c:v>48.198900398414217</c:v>
                </c:pt>
                <c:pt idx="77">
                  <c:v>50.368276315715548</c:v>
                </c:pt>
                <c:pt idx="78">
                  <c:v>52.627254008154033</c:v>
                </c:pt>
                <c:pt idx="79">
                  <c:v>54.929473428274342</c:v>
                </c:pt>
                <c:pt idx="80">
                  <c:v>57.283665164722692</c:v>
                </c:pt>
                <c:pt idx="81">
                  <c:v>59.655672485588248</c:v>
                </c:pt>
                <c:pt idx="82">
                  <c:v>62.030755448417722</c:v>
                </c:pt>
                <c:pt idx="83">
                  <c:v>64.379094175035462</c:v>
                </c:pt>
                <c:pt idx="84">
                  <c:v>66.701589901889619</c:v>
                </c:pt>
                <c:pt idx="85">
                  <c:v>68.916128163967301</c:v>
                </c:pt>
                <c:pt idx="86">
                  <c:v>71.072290940950765</c:v>
                </c:pt>
                <c:pt idx="87">
                  <c:v>73.096871282189653</c:v>
                </c:pt>
                <c:pt idx="88">
                  <c:v>75.016636047600386</c:v>
                </c:pt>
                <c:pt idx="89">
                  <c:v>76.774009292942523</c:v>
                </c:pt>
                <c:pt idx="90">
                  <c:v>78.41499153197897</c:v>
                </c:pt>
                <c:pt idx="91">
                  <c:v>79.890095743751814</c:v>
                </c:pt>
                <c:pt idx="92">
                  <c:v>81.218690694224719</c:v>
                </c:pt>
                <c:pt idx="93">
                  <c:v>82.400609706130709</c:v>
                </c:pt>
                <c:pt idx="94">
                  <c:v>83.456887083132003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101632"/>
        <c:axId val="92115712"/>
      </c:scatterChart>
      <c:valAx>
        <c:axId val="92101632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2115712"/>
        <c:crosses val="autoZero"/>
        <c:crossBetween val="midCat"/>
      </c:valAx>
      <c:valAx>
        <c:axId val="92115712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21016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'320h 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'320h '!$B$2:$B$96</c:f>
              <c:numCache>
                <c:formatCode>0.00E+00</c:formatCode>
                <c:ptCount val="95"/>
                <c:pt idx="0">
                  <c:v>235510000</c:v>
                </c:pt>
                <c:pt idx="1">
                  <c:v>214650000</c:v>
                </c:pt>
                <c:pt idx="2">
                  <c:v>195330000</c:v>
                </c:pt>
                <c:pt idx="3">
                  <c:v>177110000</c:v>
                </c:pt>
                <c:pt idx="4">
                  <c:v>160410000</c:v>
                </c:pt>
                <c:pt idx="5">
                  <c:v>144150000</c:v>
                </c:pt>
                <c:pt idx="6">
                  <c:v>130120000</c:v>
                </c:pt>
                <c:pt idx="7">
                  <c:v>116190000</c:v>
                </c:pt>
                <c:pt idx="8">
                  <c:v>103800000</c:v>
                </c:pt>
                <c:pt idx="9">
                  <c:v>92015000</c:v>
                </c:pt>
                <c:pt idx="10">
                  <c:v>81639000</c:v>
                </c:pt>
                <c:pt idx="11">
                  <c:v>71803000</c:v>
                </c:pt>
                <c:pt idx="12">
                  <c:v>63002000</c:v>
                </c:pt>
                <c:pt idx="13">
                  <c:v>55138000</c:v>
                </c:pt>
                <c:pt idx="14">
                  <c:v>48057000</c:v>
                </c:pt>
                <c:pt idx="15">
                  <c:v>41840000</c:v>
                </c:pt>
                <c:pt idx="16">
                  <c:v>36464000</c:v>
                </c:pt>
                <c:pt idx="17">
                  <c:v>31655000</c:v>
                </c:pt>
                <c:pt idx="18">
                  <c:v>27448000</c:v>
                </c:pt>
                <c:pt idx="19">
                  <c:v>126630000</c:v>
                </c:pt>
                <c:pt idx="20">
                  <c:v>111850000</c:v>
                </c:pt>
                <c:pt idx="21">
                  <c:v>98910000</c:v>
                </c:pt>
                <c:pt idx="22">
                  <c:v>87219000</c:v>
                </c:pt>
                <c:pt idx="23">
                  <c:v>76702000</c:v>
                </c:pt>
                <c:pt idx="24">
                  <c:v>67169000</c:v>
                </c:pt>
                <c:pt idx="25">
                  <c:v>58705000</c:v>
                </c:pt>
                <c:pt idx="26">
                  <c:v>51037000</c:v>
                </c:pt>
                <c:pt idx="27">
                  <c:v>44287000</c:v>
                </c:pt>
                <c:pt idx="28">
                  <c:v>38227000</c:v>
                </c:pt>
                <c:pt idx="29">
                  <c:v>32877000</c:v>
                </c:pt>
                <c:pt idx="30">
                  <c:v>28116000</c:v>
                </c:pt>
                <c:pt idx="31">
                  <c:v>23958000</c:v>
                </c:pt>
                <c:pt idx="32">
                  <c:v>20323000</c:v>
                </c:pt>
                <c:pt idx="33">
                  <c:v>17135000</c:v>
                </c:pt>
                <c:pt idx="34">
                  <c:v>14349000</c:v>
                </c:pt>
                <c:pt idx="35">
                  <c:v>11928000</c:v>
                </c:pt>
                <c:pt idx="36">
                  <c:v>9893400</c:v>
                </c:pt>
                <c:pt idx="37">
                  <c:v>8210800</c:v>
                </c:pt>
                <c:pt idx="38">
                  <c:v>54475000</c:v>
                </c:pt>
                <c:pt idx="39">
                  <c:v>46398000</c:v>
                </c:pt>
                <c:pt idx="40">
                  <c:v>39495000</c:v>
                </c:pt>
                <c:pt idx="41">
                  <c:v>33589000</c:v>
                </c:pt>
                <c:pt idx="42">
                  <c:v>28501000</c:v>
                </c:pt>
                <c:pt idx="43">
                  <c:v>24073000</c:v>
                </c:pt>
                <c:pt idx="44">
                  <c:v>20260000</c:v>
                </c:pt>
                <c:pt idx="45">
                  <c:v>16966000</c:v>
                </c:pt>
                <c:pt idx="46">
                  <c:v>14123000</c:v>
                </c:pt>
                <c:pt idx="47">
                  <c:v>11714000</c:v>
                </c:pt>
                <c:pt idx="48">
                  <c:v>9679900</c:v>
                </c:pt>
                <c:pt idx="49">
                  <c:v>7945200</c:v>
                </c:pt>
                <c:pt idx="50">
                  <c:v>6489300</c:v>
                </c:pt>
                <c:pt idx="51">
                  <c:v>5257600</c:v>
                </c:pt>
                <c:pt idx="52">
                  <c:v>4232300</c:v>
                </c:pt>
                <c:pt idx="53">
                  <c:v>3374600</c:v>
                </c:pt>
                <c:pt idx="54">
                  <c:v>2664000</c:v>
                </c:pt>
                <c:pt idx="55">
                  <c:v>2093300</c:v>
                </c:pt>
                <c:pt idx="56">
                  <c:v>1641600</c:v>
                </c:pt>
                <c:pt idx="57">
                  <c:v>19613000</c:v>
                </c:pt>
                <c:pt idx="58">
                  <c:v>16161000</c:v>
                </c:pt>
                <c:pt idx="59">
                  <c:v>13232000</c:v>
                </c:pt>
                <c:pt idx="60">
                  <c:v>10794000</c:v>
                </c:pt>
                <c:pt idx="61">
                  <c:v>8768600</c:v>
                </c:pt>
                <c:pt idx="62">
                  <c:v>7083800</c:v>
                </c:pt>
                <c:pt idx="63">
                  <c:v>5701200</c:v>
                </c:pt>
                <c:pt idx="64">
                  <c:v>4563900</c:v>
                </c:pt>
                <c:pt idx="65">
                  <c:v>3631700</c:v>
                </c:pt>
                <c:pt idx="66">
                  <c:v>2874000</c:v>
                </c:pt>
                <c:pt idx="67">
                  <c:v>2258500</c:v>
                </c:pt>
                <c:pt idx="68">
                  <c:v>1762000</c:v>
                </c:pt>
                <c:pt idx="69">
                  <c:v>1364800</c:v>
                </c:pt>
                <c:pt idx="70">
                  <c:v>1050700</c:v>
                </c:pt>
                <c:pt idx="71" formatCode="General">
                  <c:v>800710</c:v>
                </c:pt>
                <c:pt idx="72" formatCode="General">
                  <c:v>604700</c:v>
                </c:pt>
                <c:pt idx="73" formatCode="General">
                  <c:v>451500</c:v>
                </c:pt>
                <c:pt idx="74" formatCode="General">
                  <c:v>335600</c:v>
                </c:pt>
                <c:pt idx="75" formatCode="General">
                  <c:v>249600</c:v>
                </c:pt>
                <c:pt idx="76">
                  <c:v>5861400</c:v>
                </c:pt>
                <c:pt idx="77">
                  <c:v>4986500</c:v>
                </c:pt>
                <c:pt idx="78">
                  <c:v>4020700</c:v>
                </c:pt>
                <c:pt idx="79">
                  <c:v>3171200</c:v>
                </c:pt>
                <c:pt idx="80">
                  <c:v>2475300</c:v>
                </c:pt>
                <c:pt idx="81">
                  <c:v>1917900</c:v>
                </c:pt>
                <c:pt idx="82">
                  <c:v>1474200</c:v>
                </c:pt>
                <c:pt idx="83">
                  <c:v>1126100</c:v>
                </c:pt>
                <c:pt idx="84" formatCode="General">
                  <c:v>855190</c:v>
                </c:pt>
                <c:pt idx="85" formatCode="General">
                  <c:v>644850</c:v>
                </c:pt>
                <c:pt idx="86" formatCode="General">
                  <c:v>482970</c:v>
                </c:pt>
                <c:pt idx="87" formatCode="General">
                  <c:v>359780</c:v>
                </c:pt>
                <c:pt idx="88" formatCode="General">
                  <c:v>266180</c:v>
                </c:pt>
                <c:pt idx="89" formatCode="General">
                  <c:v>195190</c:v>
                </c:pt>
                <c:pt idx="90" formatCode="General">
                  <c:v>141780</c:v>
                </c:pt>
                <c:pt idx="91" formatCode="General">
                  <c:v>101820</c:v>
                </c:pt>
                <c:pt idx="92" formatCode="General">
                  <c:v>72725</c:v>
                </c:pt>
                <c:pt idx="93" formatCode="General">
                  <c:v>51851</c:v>
                </c:pt>
                <c:pt idx="94" formatCode="General">
                  <c:v>36568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'320h 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'320h '!$J$2:$J$96</c:f>
              <c:numCache>
                <c:formatCode>General</c:formatCode>
                <c:ptCount val="95"/>
                <c:pt idx="0">
                  <c:v>203102516.62249044</c:v>
                </c:pt>
                <c:pt idx="1">
                  <c:v>197023666.81246641</c:v>
                </c:pt>
                <c:pt idx="2">
                  <c:v>176635709.64957055</c:v>
                </c:pt>
                <c:pt idx="3">
                  <c:v>157862240.42871314</c:v>
                </c:pt>
                <c:pt idx="4">
                  <c:v>140503529.28523186</c:v>
                </c:pt>
                <c:pt idx="5">
                  <c:v>124663152.08742785</c:v>
                </c:pt>
                <c:pt idx="6">
                  <c:v>110255375.31725539</c:v>
                </c:pt>
                <c:pt idx="7">
                  <c:v>97260064.921613932</c:v>
                </c:pt>
                <c:pt idx="8">
                  <c:v>85475043.440132096</c:v>
                </c:pt>
                <c:pt idx="9">
                  <c:v>75085006.490517512</c:v>
                </c:pt>
                <c:pt idx="10">
                  <c:v>65744173.111888222</c:v>
                </c:pt>
                <c:pt idx="11">
                  <c:v>57366249.10596554</c:v>
                </c:pt>
                <c:pt idx="12">
                  <c:v>50005216.232943587</c:v>
                </c:pt>
                <c:pt idx="13">
                  <c:v>43523950.592037261</c:v>
                </c:pt>
                <c:pt idx="14">
                  <c:v>37701339.946238577</c:v>
                </c:pt>
                <c:pt idx="15">
                  <c:v>32625348.993602991</c:v>
                </c:pt>
                <c:pt idx="16">
                  <c:v>28157204.070745293</c:v>
                </c:pt>
                <c:pt idx="17">
                  <c:v>24245682.333824188</c:v>
                </c:pt>
                <c:pt idx="18">
                  <c:v>20784707.070753921</c:v>
                </c:pt>
                <c:pt idx="19">
                  <c:v>100838374.62924041</c:v>
                </c:pt>
                <c:pt idx="20">
                  <c:v>88808161.507420287</c:v>
                </c:pt>
                <c:pt idx="21">
                  <c:v>77935925.088245094</c:v>
                </c:pt>
                <c:pt idx="22">
                  <c:v>68284909.729533285</c:v>
                </c:pt>
                <c:pt idx="23">
                  <c:v>59650078.268193506</c:v>
                </c:pt>
                <c:pt idx="24">
                  <c:v>51999539.298644938</c:v>
                </c:pt>
                <c:pt idx="25">
                  <c:v>45221395.322449252</c:v>
                </c:pt>
                <c:pt idx="26">
                  <c:v>39248835.848835021</c:v>
                </c:pt>
                <c:pt idx="27">
                  <c:v>33943914.311212793</c:v>
                </c:pt>
                <c:pt idx="28">
                  <c:v>29352183.245035227</c:v>
                </c:pt>
                <c:pt idx="29">
                  <c:v>25290887.736375727</c:v>
                </c:pt>
                <c:pt idx="30">
                  <c:v>21701520.53521606</c:v>
                </c:pt>
                <c:pt idx="31">
                  <c:v>18589675.378780805</c:v>
                </c:pt>
                <c:pt idx="32">
                  <c:v>15883103.819921389</c:v>
                </c:pt>
                <c:pt idx="33">
                  <c:v>13479811.165937474</c:v>
                </c:pt>
                <c:pt idx="34">
                  <c:v>11408645.845138371</c:v>
                </c:pt>
                <c:pt idx="35">
                  <c:v>9606692.7782882489</c:v>
                </c:pt>
                <c:pt idx="36">
                  <c:v>8048750.2940460667</c:v>
                </c:pt>
                <c:pt idx="37">
                  <c:v>6689275.0978611745</c:v>
                </c:pt>
                <c:pt idx="38">
                  <c:v>40381295.630408987</c:v>
                </c:pt>
                <c:pt idx="39">
                  <c:v>34993945.936599955</c:v>
                </c:pt>
                <c:pt idx="40">
                  <c:v>30217788.578320052</c:v>
                </c:pt>
                <c:pt idx="41">
                  <c:v>26050041.336329963</c:v>
                </c:pt>
                <c:pt idx="42">
                  <c:v>22377733.121490642</c:v>
                </c:pt>
                <c:pt idx="43">
                  <c:v>19168800.384681676</c:v>
                </c:pt>
                <c:pt idx="44">
                  <c:v>16361736.482435266</c:v>
                </c:pt>
                <c:pt idx="45">
                  <c:v>13917736.12362949</c:v>
                </c:pt>
                <c:pt idx="46">
                  <c:v>11772137.360934107</c:v>
                </c:pt>
                <c:pt idx="47">
                  <c:v>9936722.8985364288</c:v>
                </c:pt>
                <c:pt idx="48">
                  <c:v>8333278.3441575216</c:v>
                </c:pt>
                <c:pt idx="49">
                  <c:v>6935453.399442588</c:v>
                </c:pt>
                <c:pt idx="50">
                  <c:v>5742414.3269113405</c:v>
                </c:pt>
                <c:pt idx="51">
                  <c:v>4723494.4299143283</c:v>
                </c:pt>
                <c:pt idx="52">
                  <c:v>3838344.9121203609</c:v>
                </c:pt>
                <c:pt idx="53">
                  <c:v>3095495.2007185351</c:v>
                </c:pt>
                <c:pt idx="54">
                  <c:v>2469522.6438762103</c:v>
                </c:pt>
                <c:pt idx="55">
                  <c:v>1948737.2393501564</c:v>
                </c:pt>
                <c:pt idx="56">
                  <c:v>1514802.7840962377</c:v>
                </c:pt>
                <c:pt idx="57">
                  <c:v>15521757.461083116</c:v>
                </c:pt>
                <c:pt idx="58">
                  <c:v>13190711.724326303</c:v>
                </c:pt>
                <c:pt idx="59">
                  <c:v>11146188.485391552</c:v>
                </c:pt>
                <c:pt idx="60">
                  <c:v>9381833.7871928141</c:v>
                </c:pt>
                <c:pt idx="61">
                  <c:v>7845769.9617897989</c:v>
                </c:pt>
                <c:pt idx="62">
                  <c:v>6521563.7789281067</c:v>
                </c:pt>
                <c:pt idx="63">
                  <c:v>5381248.341840148</c:v>
                </c:pt>
                <c:pt idx="64">
                  <c:v>4406768.8231074912</c:v>
                </c:pt>
                <c:pt idx="65">
                  <c:v>3570330.0382740255</c:v>
                </c:pt>
                <c:pt idx="66">
                  <c:v>2873999.8630823521</c:v>
                </c:pt>
                <c:pt idx="67">
                  <c:v>2285238.6051973528</c:v>
                </c:pt>
                <c:pt idx="68">
                  <c:v>1791900.5578384977</c:v>
                </c:pt>
                <c:pt idx="69">
                  <c:v>1390242.8470159739</c:v>
                </c:pt>
                <c:pt idx="70">
                  <c:v>1065605.9310362148</c:v>
                </c:pt>
                <c:pt idx="71">
                  <c:v>801169.36974184751</c:v>
                </c:pt>
                <c:pt idx="72">
                  <c:v>595060.9526054312</c:v>
                </c:pt>
                <c:pt idx="73">
                  <c:v>435170.14984092274</c:v>
                </c:pt>
                <c:pt idx="74">
                  <c:v>313740.37670891697</c:v>
                </c:pt>
                <c:pt idx="75">
                  <c:v>222094.34280142936</c:v>
                </c:pt>
                <c:pt idx="76">
                  <c:v>6119074.5061723134</c:v>
                </c:pt>
                <c:pt idx="77">
                  <c:v>5040738.2873462597</c:v>
                </c:pt>
                <c:pt idx="78">
                  <c:v>4111784.4522953504</c:v>
                </c:pt>
                <c:pt idx="79">
                  <c:v>3327421.4617963615</c:v>
                </c:pt>
                <c:pt idx="80">
                  <c:v>2662366.4654508759</c:v>
                </c:pt>
                <c:pt idx="81">
                  <c:v>2107087.0798249072</c:v>
                </c:pt>
                <c:pt idx="82">
                  <c:v>1646884.3728414064</c:v>
                </c:pt>
                <c:pt idx="83">
                  <c:v>1271032.3083316172</c:v>
                </c:pt>
                <c:pt idx="84">
                  <c:v>965100.34519830567</c:v>
                </c:pt>
                <c:pt idx="85">
                  <c:v>725767.38433817844</c:v>
                </c:pt>
                <c:pt idx="86">
                  <c:v>535409.26868045656</c:v>
                </c:pt>
                <c:pt idx="87">
                  <c:v>390283.17119455937</c:v>
                </c:pt>
                <c:pt idx="88">
                  <c:v>279244.1821804918</c:v>
                </c:pt>
                <c:pt idx="89">
                  <c:v>197774.30056645299</c:v>
                </c:pt>
                <c:pt idx="90">
                  <c:v>137252.44742423238</c:v>
                </c:pt>
                <c:pt idx="91">
                  <c:v>94332.372578869443</c:v>
                </c:pt>
                <c:pt idx="92">
                  <c:v>64019.076227503858</c:v>
                </c:pt>
                <c:pt idx="93">
                  <c:v>43013.765176900088</c:v>
                </c:pt>
                <c:pt idx="94">
                  <c:v>28496.394864396592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921408"/>
        <c:axId val="91931392"/>
      </c:scatterChart>
      <c:valAx>
        <c:axId val="91921408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1931392"/>
        <c:crosses val="autoZero"/>
        <c:crossBetween val="midCat"/>
      </c:valAx>
      <c:valAx>
        <c:axId val="91931392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919214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O_Fresh!$A$2:$A$96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O_Fresh!$C$2:$C$96</c:f>
              <c:numCache>
                <c:formatCode>General</c:formatCode>
                <c:ptCount val="95"/>
                <c:pt idx="0">
                  <c:v>22.32</c:v>
                </c:pt>
                <c:pt idx="1">
                  <c:v>23.88</c:v>
                </c:pt>
                <c:pt idx="2">
                  <c:v>25.29</c:v>
                </c:pt>
                <c:pt idx="3">
                  <c:v>26.88</c:v>
                </c:pt>
                <c:pt idx="4">
                  <c:v>28.35</c:v>
                </c:pt>
                <c:pt idx="5">
                  <c:v>29.88</c:v>
                </c:pt>
                <c:pt idx="6">
                  <c:v>31.51</c:v>
                </c:pt>
                <c:pt idx="7">
                  <c:v>33.090000000000003</c:v>
                </c:pt>
                <c:pt idx="8">
                  <c:v>34.68</c:v>
                </c:pt>
                <c:pt idx="9">
                  <c:v>36.54</c:v>
                </c:pt>
                <c:pt idx="10">
                  <c:v>38.33</c:v>
                </c:pt>
                <c:pt idx="11">
                  <c:v>40.119999999999997</c:v>
                </c:pt>
                <c:pt idx="12">
                  <c:v>42.01</c:v>
                </c:pt>
                <c:pt idx="13">
                  <c:v>43.93</c:v>
                </c:pt>
                <c:pt idx="14">
                  <c:v>45.92</c:v>
                </c:pt>
                <c:pt idx="15">
                  <c:v>47.92</c:v>
                </c:pt>
                <c:pt idx="16">
                  <c:v>49.83</c:v>
                </c:pt>
                <c:pt idx="17">
                  <c:v>51.78</c:v>
                </c:pt>
                <c:pt idx="18">
                  <c:v>53.75</c:v>
                </c:pt>
                <c:pt idx="19">
                  <c:v>33.04</c:v>
                </c:pt>
                <c:pt idx="20">
                  <c:v>34.71</c:v>
                </c:pt>
                <c:pt idx="21">
                  <c:v>36.380000000000003</c:v>
                </c:pt>
                <c:pt idx="22">
                  <c:v>38.020000000000003</c:v>
                </c:pt>
                <c:pt idx="23">
                  <c:v>39.69</c:v>
                </c:pt>
                <c:pt idx="24">
                  <c:v>41.42</c:v>
                </c:pt>
                <c:pt idx="25">
                  <c:v>43.21</c:v>
                </c:pt>
                <c:pt idx="26">
                  <c:v>45.02</c:v>
                </c:pt>
                <c:pt idx="27">
                  <c:v>46.88</c:v>
                </c:pt>
                <c:pt idx="28">
                  <c:v>48.81</c:v>
                </c:pt>
                <c:pt idx="29">
                  <c:v>50.79</c:v>
                </c:pt>
                <c:pt idx="30">
                  <c:v>52.8</c:v>
                </c:pt>
                <c:pt idx="31">
                  <c:v>54.86</c:v>
                </c:pt>
                <c:pt idx="32">
                  <c:v>56.95</c:v>
                </c:pt>
                <c:pt idx="33">
                  <c:v>59.04</c:v>
                </c:pt>
                <c:pt idx="34">
                  <c:v>61.15</c:v>
                </c:pt>
                <c:pt idx="35">
                  <c:v>63.22</c:v>
                </c:pt>
                <c:pt idx="36">
                  <c:v>65.12</c:v>
                </c:pt>
                <c:pt idx="37">
                  <c:v>66.930000000000007</c:v>
                </c:pt>
                <c:pt idx="38">
                  <c:v>45.62</c:v>
                </c:pt>
                <c:pt idx="39">
                  <c:v>47.88</c:v>
                </c:pt>
                <c:pt idx="40">
                  <c:v>49.89</c:v>
                </c:pt>
                <c:pt idx="41">
                  <c:v>51.81</c:v>
                </c:pt>
                <c:pt idx="42">
                  <c:v>53.72</c:v>
                </c:pt>
                <c:pt idx="43">
                  <c:v>55.64</c:v>
                </c:pt>
                <c:pt idx="44">
                  <c:v>57.56</c:v>
                </c:pt>
                <c:pt idx="45">
                  <c:v>59.48</c:v>
                </c:pt>
                <c:pt idx="46">
                  <c:v>61.38</c:v>
                </c:pt>
                <c:pt idx="47">
                  <c:v>63.26</c:v>
                </c:pt>
                <c:pt idx="48">
                  <c:v>65.069999999999993</c:v>
                </c:pt>
                <c:pt idx="49">
                  <c:v>66.81</c:v>
                </c:pt>
                <c:pt idx="50">
                  <c:v>68.459999999999994</c:v>
                </c:pt>
                <c:pt idx="51">
                  <c:v>70.05</c:v>
                </c:pt>
                <c:pt idx="52">
                  <c:v>71.58</c:v>
                </c:pt>
                <c:pt idx="53">
                  <c:v>73.05</c:v>
                </c:pt>
                <c:pt idx="54">
                  <c:v>74.459999999999994</c:v>
                </c:pt>
                <c:pt idx="55">
                  <c:v>75.760000000000005</c:v>
                </c:pt>
                <c:pt idx="56">
                  <c:v>77.040000000000006</c:v>
                </c:pt>
                <c:pt idx="57">
                  <c:v>59.7</c:v>
                </c:pt>
                <c:pt idx="58">
                  <c:v>61.17</c:v>
                </c:pt>
                <c:pt idx="59">
                  <c:v>62.86</c:v>
                </c:pt>
                <c:pt idx="60">
                  <c:v>65.12</c:v>
                </c:pt>
                <c:pt idx="61">
                  <c:v>67.010000000000005</c:v>
                </c:pt>
                <c:pt idx="62">
                  <c:v>68.66</c:v>
                </c:pt>
                <c:pt idx="63">
                  <c:v>70.209999999999994</c:v>
                </c:pt>
                <c:pt idx="64">
                  <c:v>71.67</c:v>
                </c:pt>
                <c:pt idx="65">
                  <c:v>73.05</c:v>
                </c:pt>
                <c:pt idx="66">
                  <c:v>74.349999999999994</c:v>
                </c:pt>
                <c:pt idx="67">
                  <c:v>75.58</c:v>
                </c:pt>
                <c:pt idx="68">
                  <c:v>76.760000000000005</c:v>
                </c:pt>
                <c:pt idx="69">
                  <c:v>77.900000000000006</c:v>
                </c:pt>
                <c:pt idx="70">
                  <c:v>79.03</c:v>
                </c:pt>
                <c:pt idx="71">
                  <c:v>80.14</c:v>
                </c:pt>
                <c:pt idx="72">
                  <c:v>81.3</c:v>
                </c:pt>
                <c:pt idx="73">
                  <c:v>82.5</c:v>
                </c:pt>
                <c:pt idx="74">
                  <c:v>83.71</c:v>
                </c:pt>
                <c:pt idx="75">
                  <c:v>0</c:v>
                </c:pt>
                <c:pt idx="76">
                  <c:v>0</c:v>
                </c:pt>
                <c:pt idx="77">
                  <c:v>78.040000000000006</c:v>
                </c:pt>
                <c:pt idx="78">
                  <c:v>74.06</c:v>
                </c:pt>
                <c:pt idx="79">
                  <c:v>75.349999999999994</c:v>
                </c:pt>
                <c:pt idx="80">
                  <c:v>76.08</c:v>
                </c:pt>
                <c:pt idx="81">
                  <c:v>77.13</c:v>
                </c:pt>
                <c:pt idx="82">
                  <c:v>78.33</c:v>
                </c:pt>
                <c:pt idx="83">
                  <c:v>79.31</c:v>
                </c:pt>
                <c:pt idx="84">
                  <c:v>80.17</c:v>
                </c:pt>
                <c:pt idx="85">
                  <c:v>81.069999999999993</c:v>
                </c:pt>
                <c:pt idx="86">
                  <c:v>81.93</c:v>
                </c:pt>
                <c:pt idx="87">
                  <c:v>82.79</c:v>
                </c:pt>
                <c:pt idx="88">
                  <c:v>83.65</c:v>
                </c:pt>
                <c:pt idx="89">
                  <c:v>84.57</c:v>
                </c:pt>
                <c:pt idx="90">
                  <c:v>85.48</c:v>
                </c:pt>
                <c:pt idx="91">
                  <c:v>86.46</c:v>
                </c:pt>
                <c:pt idx="92">
                  <c:v>87.57</c:v>
                </c:pt>
                <c:pt idx="93">
                  <c:v>88.56</c:v>
                </c:pt>
                <c:pt idx="94">
                  <c:v>89.4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O_Fresh!$A$2:$A$96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O_Fresh!$K$2:$K$96</c:f>
              <c:numCache>
                <c:formatCode>General</c:formatCode>
                <c:ptCount val="95"/>
                <c:pt idx="0">
                  <c:v>22.517894206343097</c:v>
                </c:pt>
                <c:pt idx="1">
                  <c:v>23.883457892074837</c:v>
                </c:pt>
                <c:pt idx="2">
                  <c:v>25.289402375939879</c:v>
                </c:pt>
                <c:pt idx="3">
                  <c:v>26.720246420835664</c:v>
                </c:pt>
                <c:pt idx="4">
                  <c:v>28.196468518000472</c:v>
                </c:pt>
                <c:pt idx="5">
                  <c:v>29.71282643076378</c:v>
                </c:pt>
                <c:pt idx="6">
                  <c:v>31.27656719391582</c:v>
                </c:pt>
                <c:pt idx="7">
                  <c:v>32.884569741764999</c:v>
                </c:pt>
                <c:pt idx="8">
                  <c:v>34.554134690199284</c:v>
                </c:pt>
                <c:pt idx="9">
                  <c:v>36.241993648694184</c:v>
                </c:pt>
                <c:pt idx="10">
                  <c:v>37.981581220658271</c:v>
                </c:pt>
                <c:pt idx="11">
                  <c:v>39.770501833064507</c:v>
                </c:pt>
                <c:pt idx="12">
                  <c:v>41.56920628582187</c:v>
                </c:pt>
                <c:pt idx="13">
                  <c:v>43.375517155509762</c:v>
                </c:pt>
                <c:pt idx="14">
                  <c:v>45.22333603594015</c:v>
                </c:pt>
                <c:pt idx="15">
                  <c:v>47.055040888920843</c:v>
                </c:pt>
                <c:pt idx="16">
                  <c:v>48.885360224892793</c:v>
                </c:pt>
                <c:pt idx="17">
                  <c:v>50.704174582082267</c:v>
                </c:pt>
                <c:pt idx="18">
                  <c:v>52.53419246095492</c:v>
                </c:pt>
                <c:pt idx="19">
                  <c:v>32.420008104566797</c:v>
                </c:pt>
                <c:pt idx="20">
                  <c:v>34.058258158257566</c:v>
                </c:pt>
                <c:pt idx="21">
                  <c:v>35.755537550499454</c:v>
                </c:pt>
                <c:pt idx="22">
                  <c:v>37.484396203677505</c:v>
                </c:pt>
                <c:pt idx="23">
                  <c:v>39.258179433023969</c:v>
                </c:pt>
                <c:pt idx="24">
                  <c:v>41.057817106986242</c:v>
                </c:pt>
                <c:pt idx="25">
                  <c:v>42.87934157824602</c:v>
                </c:pt>
                <c:pt idx="26">
                  <c:v>44.708366359955633</c:v>
                </c:pt>
                <c:pt idx="27">
                  <c:v>46.556409191572506</c:v>
                </c:pt>
                <c:pt idx="28">
                  <c:v>48.372694289747209</c:v>
                </c:pt>
                <c:pt idx="29">
                  <c:v>50.195086258800501</c:v>
                </c:pt>
                <c:pt idx="30">
                  <c:v>52.025700345411146</c:v>
                </c:pt>
                <c:pt idx="31">
                  <c:v>53.833524157350844</c:v>
                </c:pt>
                <c:pt idx="32">
                  <c:v>55.628744960367925</c:v>
                </c:pt>
                <c:pt idx="33">
                  <c:v>57.45739955723338</c:v>
                </c:pt>
                <c:pt idx="34">
                  <c:v>59.273897300580948</c:v>
                </c:pt>
                <c:pt idx="35">
                  <c:v>61.101337018731009</c:v>
                </c:pt>
                <c:pt idx="36">
                  <c:v>62.933525942101589</c:v>
                </c:pt>
                <c:pt idx="37">
                  <c:v>64.791814145518117</c:v>
                </c:pt>
                <c:pt idx="38">
                  <c:v>44.342938915730358</c:v>
                </c:pt>
                <c:pt idx="39">
                  <c:v>46.171286191757808</c:v>
                </c:pt>
                <c:pt idx="40">
                  <c:v>48.012386177828596</c:v>
                </c:pt>
                <c:pt idx="41">
                  <c:v>49.836390342675728</c:v>
                </c:pt>
                <c:pt idx="42">
                  <c:v>51.66217187016003</c:v>
                </c:pt>
                <c:pt idx="43">
                  <c:v>53.478583488897875</c:v>
                </c:pt>
                <c:pt idx="44">
                  <c:v>55.293192768638662</c:v>
                </c:pt>
                <c:pt idx="45">
                  <c:v>57.104386289203092</c:v>
                </c:pt>
                <c:pt idx="46">
                  <c:v>58.935619492943424</c:v>
                </c:pt>
                <c:pt idx="47">
                  <c:v>60.745880330549518</c:v>
                </c:pt>
                <c:pt idx="48">
                  <c:v>62.577868027078431</c:v>
                </c:pt>
                <c:pt idx="49">
                  <c:v>64.433729622459566</c:v>
                </c:pt>
                <c:pt idx="50">
                  <c:v>66.275651806280806</c:v>
                </c:pt>
                <c:pt idx="51">
                  <c:v>68.101884213024789</c:v>
                </c:pt>
                <c:pt idx="52">
                  <c:v>69.942298231229756</c:v>
                </c:pt>
                <c:pt idx="53">
                  <c:v>71.731194058604487</c:v>
                </c:pt>
                <c:pt idx="54">
                  <c:v>73.471833802642408</c:v>
                </c:pt>
                <c:pt idx="55">
                  <c:v>75.140606657198077</c:v>
                </c:pt>
                <c:pt idx="56">
                  <c:v>76.742115802324463</c:v>
                </c:pt>
                <c:pt idx="57">
                  <c:v>55.887846970715266</c:v>
                </c:pt>
                <c:pt idx="58">
                  <c:v>57.695883219249787</c:v>
                </c:pt>
                <c:pt idx="59">
                  <c:v>59.523951458265948</c:v>
                </c:pt>
                <c:pt idx="60">
                  <c:v>61.349516829476975</c:v>
                </c:pt>
                <c:pt idx="61">
                  <c:v>63.193707642700971</c:v>
                </c:pt>
                <c:pt idx="62">
                  <c:v>65.041895864825804</c:v>
                </c:pt>
                <c:pt idx="63">
                  <c:v>66.892469840379661</c:v>
                </c:pt>
                <c:pt idx="64">
                  <c:v>68.729416833139524</c:v>
                </c:pt>
                <c:pt idx="65">
                  <c:v>70.55824625724388</c:v>
                </c:pt>
                <c:pt idx="66">
                  <c:v>72.319114886078907</c:v>
                </c:pt>
                <c:pt idx="67">
                  <c:v>74.035889687128446</c:v>
                </c:pt>
                <c:pt idx="68">
                  <c:v>75.693631052561528</c:v>
                </c:pt>
                <c:pt idx="69">
                  <c:v>77.248100351070136</c:v>
                </c:pt>
                <c:pt idx="70">
                  <c:v>78.695034916082463</c:v>
                </c:pt>
                <c:pt idx="71">
                  <c:v>80.057288079975109</c:v>
                </c:pt>
                <c:pt idx="72">
                  <c:v>81.291182260986233</c:v>
                </c:pt>
                <c:pt idx="73">
                  <c:v>82.410202765229073</c:v>
                </c:pt>
                <c:pt idx="74">
                  <c:v>83.411879890599366</c:v>
                </c:pt>
                <c:pt idx="75">
                  <c:v>84.312076548167937</c:v>
                </c:pt>
                <c:pt idx="76">
                  <c:v>65.663729599355307</c:v>
                </c:pt>
                <c:pt idx="77">
                  <c:v>67.50374859224587</c:v>
                </c:pt>
                <c:pt idx="78">
                  <c:v>69.343986062139223</c:v>
                </c:pt>
                <c:pt idx="79">
                  <c:v>71.144333964793148</c:v>
                </c:pt>
                <c:pt idx="80">
                  <c:v>72.908580964417865</c:v>
                </c:pt>
                <c:pt idx="81">
                  <c:v>74.607806954326406</c:v>
                </c:pt>
                <c:pt idx="82">
                  <c:v>76.230041060992193</c:v>
                </c:pt>
                <c:pt idx="83">
                  <c:v>77.755995439296527</c:v>
                </c:pt>
                <c:pt idx="84">
                  <c:v>79.189425203171055</c:v>
                </c:pt>
                <c:pt idx="85">
                  <c:v>80.487320123546382</c:v>
                </c:pt>
                <c:pt idx="86">
                  <c:v>81.688150322454234</c:v>
                </c:pt>
                <c:pt idx="87">
                  <c:v>82.761244903656319</c:v>
                </c:pt>
                <c:pt idx="88">
                  <c:v>83.732088151587305</c:v>
                </c:pt>
                <c:pt idx="89">
                  <c:v>84.582749838062512</c:v>
                </c:pt>
                <c:pt idx="90">
                  <c:v>85.345768031279533</c:v>
                </c:pt>
                <c:pt idx="91">
                  <c:v>86.007063703584052</c:v>
                </c:pt>
                <c:pt idx="92">
                  <c:v>86.583662480501445</c:v>
                </c:pt>
                <c:pt idx="93">
                  <c:v>87.082118028979139</c:v>
                </c:pt>
                <c:pt idx="94">
                  <c:v>87.51651781152168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181696"/>
        <c:axId val="97183232"/>
      </c:scatterChart>
      <c:valAx>
        <c:axId val="97181696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7183232"/>
        <c:crosses val="autoZero"/>
        <c:crossBetween val="midCat"/>
      </c:valAx>
      <c:valAx>
        <c:axId val="97183232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718169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'320h 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'320h '!$C$2:$C$96</c:f>
              <c:numCache>
                <c:formatCode>General</c:formatCode>
                <c:ptCount val="95"/>
                <c:pt idx="0">
                  <c:v>16.39</c:v>
                </c:pt>
                <c:pt idx="1">
                  <c:v>17.170000000000002</c:v>
                </c:pt>
                <c:pt idx="2">
                  <c:v>17.850000000000001</c:v>
                </c:pt>
                <c:pt idx="3">
                  <c:v>18.63</c:v>
                </c:pt>
                <c:pt idx="4">
                  <c:v>19.28</c:v>
                </c:pt>
                <c:pt idx="5">
                  <c:v>20.059999999999999</c:v>
                </c:pt>
                <c:pt idx="6">
                  <c:v>20.7</c:v>
                </c:pt>
                <c:pt idx="7">
                  <c:v>21.44</c:v>
                </c:pt>
                <c:pt idx="8">
                  <c:v>22.25</c:v>
                </c:pt>
                <c:pt idx="9">
                  <c:v>22.92</c:v>
                </c:pt>
                <c:pt idx="10">
                  <c:v>23.78</c:v>
                </c:pt>
                <c:pt idx="11">
                  <c:v>24.62</c:v>
                </c:pt>
                <c:pt idx="12">
                  <c:v>25.58</c:v>
                </c:pt>
                <c:pt idx="13">
                  <c:v>26.47</c:v>
                </c:pt>
                <c:pt idx="14">
                  <c:v>27.44</c:v>
                </c:pt>
                <c:pt idx="15">
                  <c:v>28.48</c:v>
                </c:pt>
                <c:pt idx="16">
                  <c:v>29.56</c:v>
                </c:pt>
                <c:pt idx="17">
                  <c:v>30.56</c:v>
                </c:pt>
                <c:pt idx="18">
                  <c:v>31.63</c:v>
                </c:pt>
                <c:pt idx="19">
                  <c:v>21.88</c:v>
                </c:pt>
                <c:pt idx="20">
                  <c:v>22.79</c:v>
                </c:pt>
                <c:pt idx="21">
                  <c:v>23.47</c:v>
                </c:pt>
                <c:pt idx="22">
                  <c:v>24.22</c:v>
                </c:pt>
                <c:pt idx="23">
                  <c:v>24.93</c:v>
                </c:pt>
                <c:pt idx="24">
                  <c:v>25.61</c:v>
                </c:pt>
                <c:pt idx="25">
                  <c:v>26.32</c:v>
                </c:pt>
                <c:pt idx="26">
                  <c:v>27.08</c:v>
                </c:pt>
                <c:pt idx="27">
                  <c:v>27.99</c:v>
                </c:pt>
                <c:pt idx="28">
                  <c:v>28.84</c:v>
                </c:pt>
                <c:pt idx="29">
                  <c:v>29.72</c:v>
                </c:pt>
                <c:pt idx="30">
                  <c:v>30.65</c:v>
                </c:pt>
                <c:pt idx="31">
                  <c:v>31.69</c:v>
                </c:pt>
                <c:pt idx="32">
                  <c:v>32.78</c:v>
                </c:pt>
                <c:pt idx="33">
                  <c:v>33.869999999999997</c:v>
                </c:pt>
                <c:pt idx="34">
                  <c:v>35.090000000000003</c:v>
                </c:pt>
                <c:pt idx="35">
                  <c:v>36.39</c:v>
                </c:pt>
                <c:pt idx="36">
                  <c:v>37.72</c:v>
                </c:pt>
                <c:pt idx="37">
                  <c:v>39.07</c:v>
                </c:pt>
                <c:pt idx="38">
                  <c:v>28.24</c:v>
                </c:pt>
                <c:pt idx="39">
                  <c:v>29.37</c:v>
                </c:pt>
                <c:pt idx="40">
                  <c:v>30.26</c:v>
                </c:pt>
                <c:pt idx="41">
                  <c:v>31.11</c:v>
                </c:pt>
                <c:pt idx="42">
                  <c:v>31.91</c:v>
                </c:pt>
                <c:pt idx="43">
                  <c:v>32.75</c:v>
                </c:pt>
                <c:pt idx="44">
                  <c:v>33.659999999999997</c:v>
                </c:pt>
                <c:pt idx="45">
                  <c:v>34.56</c:v>
                </c:pt>
                <c:pt idx="46">
                  <c:v>35.590000000000003</c:v>
                </c:pt>
                <c:pt idx="47">
                  <c:v>36.659999999999997</c:v>
                </c:pt>
                <c:pt idx="48">
                  <c:v>37.71</c:v>
                </c:pt>
                <c:pt idx="49">
                  <c:v>38.880000000000003</c:v>
                </c:pt>
                <c:pt idx="50">
                  <c:v>40.11</c:v>
                </c:pt>
                <c:pt idx="51">
                  <c:v>41.43</c:v>
                </c:pt>
                <c:pt idx="52">
                  <c:v>42.78</c:v>
                </c:pt>
                <c:pt idx="53">
                  <c:v>44.21</c:v>
                </c:pt>
                <c:pt idx="54">
                  <c:v>45.73</c:v>
                </c:pt>
                <c:pt idx="55">
                  <c:v>47.27</c:v>
                </c:pt>
                <c:pt idx="56">
                  <c:v>48.81</c:v>
                </c:pt>
                <c:pt idx="57">
                  <c:v>35.119999999999997</c:v>
                </c:pt>
                <c:pt idx="58">
                  <c:v>36.770000000000003</c:v>
                </c:pt>
                <c:pt idx="59">
                  <c:v>38.01</c:v>
                </c:pt>
                <c:pt idx="60">
                  <c:v>39.08</c:v>
                </c:pt>
                <c:pt idx="61">
                  <c:v>40.119999999999997</c:v>
                </c:pt>
                <c:pt idx="62">
                  <c:v>41.17</c:v>
                </c:pt>
                <c:pt idx="63">
                  <c:v>42.26</c:v>
                </c:pt>
                <c:pt idx="64">
                  <c:v>43.39</c:v>
                </c:pt>
                <c:pt idx="65">
                  <c:v>44.57</c:v>
                </c:pt>
                <c:pt idx="66">
                  <c:v>45.81</c:v>
                </c:pt>
                <c:pt idx="67">
                  <c:v>47.08</c:v>
                </c:pt>
                <c:pt idx="68">
                  <c:v>48.41</c:v>
                </c:pt>
                <c:pt idx="69">
                  <c:v>49.78</c:v>
                </c:pt>
                <c:pt idx="70">
                  <c:v>51.22</c:v>
                </c:pt>
                <c:pt idx="71">
                  <c:v>52.7</c:v>
                </c:pt>
                <c:pt idx="72">
                  <c:v>54.25</c:v>
                </c:pt>
                <c:pt idx="73">
                  <c:v>55.86</c:v>
                </c:pt>
                <c:pt idx="74">
                  <c:v>57.5</c:v>
                </c:pt>
                <c:pt idx="75">
                  <c:v>59.16</c:v>
                </c:pt>
                <c:pt idx="76">
                  <c:v>46.41</c:v>
                </c:pt>
                <c:pt idx="77">
                  <c:v>46.02</c:v>
                </c:pt>
                <c:pt idx="78">
                  <c:v>46.72</c:v>
                </c:pt>
                <c:pt idx="79">
                  <c:v>47.56</c:v>
                </c:pt>
                <c:pt idx="80">
                  <c:v>48.58</c:v>
                </c:pt>
                <c:pt idx="81">
                  <c:v>49.68</c:v>
                </c:pt>
                <c:pt idx="82">
                  <c:v>50.79</c:v>
                </c:pt>
                <c:pt idx="83">
                  <c:v>51.99</c:v>
                </c:pt>
                <c:pt idx="84">
                  <c:v>53.25</c:v>
                </c:pt>
                <c:pt idx="85">
                  <c:v>54.54</c:v>
                </c:pt>
                <c:pt idx="86">
                  <c:v>55.88</c:v>
                </c:pt>
                <c:pt idx="87">
                  <c:v>57.26</c:v>
                </c:pt>
                <c:pt idx="88">
                  <c:v>58.7</c:v>
                </c:pt>
                <c:pt idx="89">
                  <c:v>60.17</c:v>
                </c:pt>
                <c:pt idx="90">
                  <c:v>61.74</c:v>
                </c:pt>
                <c:pt idx="91">
                  <c:v>63.36</c:v>
                </c:pt>
                <c:pt idx="92">
                  <c:v>65.02</c:v>
                </c:pt>
                <c:pt idx="93">
                  <c:v>66.69</c:v>
                </c:pt>
                <c:pt idx="94">
                  <c:v>68.42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'320h 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'320h '!$K$2:$K$96</c:f>
              <c:numCache>
                <c:formatCode>General</c:formatCode>
                <c:ptCount val="95"/>
                <c:pt idx="0">
                  <c:v>22.485320040083188</c:v>
                </c:pt>
                <c:pt idx="1">
                  <c:v>20.143677992675517</c:v>
                </c:pt>
                <c:pt idx="2">
                  <c:v>20.901887035928066</c:v>
                </c:pt>
                <c:pt idx="3">
                  <c:v>21.609545210333437</c:v>
                </c:pt>
                <c:pt idx="4">
                  <c:v>22.275750759104223</c:v>
                </c:pt>
                <c:pt idx="5">
                  <c:v>22.898242058034665</c:v>
                </c:pt>
                <c:pt idx="6">
                  <c:v>23.482093831969216</c:v>
                </c:pt>
                <c:pt idx="7">
                  <c:v>24.029876778309269</c:v>
                </c:pt>
                <c:pt idx="8">
                  <c:v>24.552227737297699</c:v>
                </c:pt>
                <c:pt idx="9">
                  <c:v>25.042571707507879</c:v>
                </c:pt>
                <c:pt idx="10">
                  <c:v>25.51877571977532</c:v>
                </c:pt>
                <c:pt idx="11">
                  <c:v>25.988282934206872</c:v>
                </c:pt>
                <c:pt idx="12">
                  <c:v>26.450211469318347</c:v>
                </c:pt>
                <c:pt idx="13">
                  <c:v>26.914161279017769</c:v>
                </c:pt>
                <c:pt idx="14">
                  <c:v>27.399479702077201</c:v>
                </c:pt>
                <c:pt idx="15">
                  <c:v>27.902030303055778</c:v>
                </c:pt>
                <c:pt idx="16">
                  <c:v>28.436592580678482</c:v>
                </c:pt>
                <c:pt idx="17">
                  <c:v>29.011092807531874</c:v>
                </c:pt>
                <c:pt idx="18">
                  <c:v>29.644249940046652</c:v>
                </c:pt>
                <c:pt idx="19">
                  <c:v>23.876550092477459</c:v>
                </c:pt>
                <c:pt idx="20">
                  <c:v>24.401416396723828</c:v>
                </c:pt>
                <c:pt idx="21">
                  <c:v>24.904547541970317</c:v>
                </c:pt>
                <c:pt idx="22">
                  <c:v>25.385095884612475</c:v>
                </c:pt>
                <c:pt idx="23">
                  <c:v>25.855302744777024</c:v>
                </c:pt>
                <c:pt idx="24">
                  <c:v>26.319316279910463</c:v>
                </c:pt>
                <c:pt idx="25">
                  <c:v>26.786128018698985</c:v>
                </c:pt>
                <c:pt idx="26">
                  <c:v>27.262513661482856</c:v>
                </c:pt>
                <c:pt idx="27">
                  <c:v>27.762481595071424</c:v>
                </c:pt>
                <c:pt idx="28">
                  <c:v>28.282948847901832</c:v>
                </c:pt>
                <c:pt idx="29">
                  <c:v>28.845281714596222</c:v>
                </c:pt>
                <c:pt idx="30">
                  <c:v>29.462101089630721</c:v>
                </c:pt>
                <c:pt idx="31">
                  <c:v>30.133758635547135</c:v>
                </c:pt>
                <c:pt idx="32">
                  <c:v>30.873275688173148</c:v>
                </c:pt>
                <c:pt idx="33">
                  <c:v>31.711892805701215</c:v>
                </c:pt>
                <c:pt idx="34">
                  <c:v>32.64083872999597</c:v>
                </c:pt>
                <c:pt idx="35">
                  <c:v>33.682454502835959</c:v>
                </c:pt>
                <c:pt idx="36">
                  <c:v>34.845698218211965</c:v>
                </c:pt>
                <c:pt idx="37">
                  <c:v>36.159859850671879</c:v>
                </c:pt>
                <c:pt idx="38">
                  <c:v>27.166214517627918</c:v>
                </c:pt>
                <c:pt idx="39">
                  <c:v>27.656200942098454</c:v>
                </c:pt>
                <c:pt idx="40">
                  <c:v>28.176882054910735</c:v>
                </c:pt>
                <c:pt idx="41">
                  <c:v>28.730885342749836</c:v>
                </c:pt>
                <c:pt idx="42">
                  <c:v>29.334910520948949</c:v>
                </c:pt>
                <c:pt idx="43">
                  <c:v>29.996450249650973</c:v>
                </c:pt>
                <c:pt idx="44">
                  <c:v>30.729061709584546</c:v>
                </c:pt>
                <c:pt idx="45">
                  <c:v>31.542786355639539</c:v>
                </c:pt>
                <c:pt idx="46">
                  <c:v>32.460122048364482</c:v>
                </c:pt>
                <c:pt idx="47">
                  <c:v>33.470926834346116</c:v>
                </c:pt>
                <c:pt idx="48">
                  <c:v>34.610022032017767</c:v>
                </c:pt>
                <c:pt idx="49">
                  <c:v>35.895432647334211</c:v>
                </c:pt>
                <c:pt idx="50">
                  <c:v>37.316467288190609</c:v>
                </c:pt>
                <c:pt idx="51">
                  <c:v>38.885718889548023</c:v>
                </c:pt>
                <c:pt idx="52">
                  <c:v>40.650777344095445</c:v>
                </c:pt>
                <c:pt idx="53">
                  <c:v>42.570011553361773</c:v>
                </c:pt>
                <c:pt idx="54">
                  <c:v>44.662245033340255</c:v>
                </c:pt>
                <c:pt idx="55">
                  <c:v>46.913098543556046</c:v>
                </c:pt>
                <c:pt idx="56">
                  <c:v>49.340399646783908</c:v>
                </c:pt>
                <c:pt idx="57">
                  <c:v>30.98661240775342</c:v>
                </c:pt>
                <c:pt idx="58">
                  <c:v>31.828174584907135</c:v>
                </c:pt>
                <c:pt idx="59">
                  <c:v>32.776784690974843</c:v>
                </c:pt>
                <c:pt idx="60">
                  <c:v>33.832792680197215</c:v>
                </c:pt>
                <c:pt idx="61">
                  <c:v>35.021234740395535</c:v>
                </c:pt>
                <c:pt idx="62">
                  <c:v>36.347834230372314</c:v>
                </c:pt>
                <c:pt idx="63">
                  <c:v>37.827652167738542</c:v>
                </c:pt>
                <c:pt idx="64">
                  <c:v>39.465570848819162</c:v>
                </c:pt>
                <c:pt idx="65">
                  <c:v>41.287393756858485</c:v>
                </c:pt>
                <c:pt idx="66">
                  <c:v>43.250083986656179</c:v>
                </c:pt>
                <c:pt idx="67">
                  <c:v>45.394155706628425</c:v>
                </c:pt>
                <c:pt idx="68">
                  <c:v>47.719354431826744</c:v>
                </c:pt>
                <c:pt idx="69">
                  <c:v>50.169461397445957</c:v>
                </c:pt>
                <c:pt idx="70">
                  <c:v>52.728481035095115</c:v>
                </c:pt>
                <c:pt idx="71">
                  <c:v>55.428081563026169</c:v>
                </c:pt>
                <c:pt idx="72">
                  <c:v>58.159170723531631</c:v>
                </c:pt>
                <c:pt idx="73">
                  <c:v>60.909846196229793</c:v>
                </c:pt>
                <c:pt idx="74">
                  <c:v>63.626304115778844</c:v>
                </c:pt>
                <c:pt idx="75">
                  <c:v>66.300077361994326</c:v>
                </c:pt>
                <c:pt idx="76">
                  <c:v>36.827305051813255</c:v>
                </c:pt>
                <c:pt idx="77">
                  <c:v>38.352937070580246</c:v>
                </c:pt>
                <c:pt idx="78">
                  <c:v>40.055150027388393</c:v>
                </c:pt>
                <c:pt idx="79">
                  <c:v>41.916353466309523</c:v>
                </c:pt>
                <c:pt idx="80">
                  <c:v>43.958701718241784</c:v>
                </c:pt>
                <c:pt idx="81">
                  <c:v>46.16584206326209</c:v>
                </c:pt>
                <c:pt idx="82">
                  <c:v>48.532963579422308</c:v>
                </c:pt>
                <c:pt idx="83">
                  <c:v>51.034710467440647</c:v>
                </c:pt>
                <c:pt idx="84">
                  <c:v>53.673125003064193</c:v>
                </c:pt>
                <c:pt idx="85">
                  <c:v>56.346765559296379</c:v>
                </c:pt>
                <c:pt idx="86">
                  <c:v>59.103091259152244</c:v>
                </c:pt>
                <c:pt idx="87">
                  <c:v>61.832795802188222</c:v>
                </c:pt>
                <c:pt idx="88">
                  <c:v>64.550760996057477</c:v>
                </c:pt>
                <c:pt idx="89">
                  <c:v>67.151107558222321</c:v>
                </c:pt>
                <c:pt idx="90">
                  <c:v>69.676837594794961</c:v>
                </c:pt>
                <c:pt idx="91">
                  <c:v>72.027594180419712</c:v>
                </c:pt>
                <c:pt idx="92">
                  <c:v>74.209335624556033</c:v>
                </c:pt>
                <c:pt idx="93">
                  <c:v>76.20065763222118</c:v>
                </c:pt>
                <c:pt idx="94">
                  <c:v>78.019489362706324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945600"/>
        <c:axId val="91947392"/>
      </c:scatterChart>
      <c:valAx>
        <c:axId val="91945600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1947392"/>
        <c:crosses val="autoZero"/>
        <c:crossBetween val="midCat"/>
      </c:valAx>
      <c:valAx>
        <c:axId val="91947392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194560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'50C'!$A$2:$A$96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'50C'!$B$2:$B$96</c:f>
              <c:numCache>
                <c:formatCode>0.00E+00</c:formatCode>
                <c:ptCount val="95"/>
                <c:pt idx="0">
                  <c:v>180660000</c:v>
                </c:pt>
                <c:pt idx="1">
                  <c:v>159840000</c:v>
                </c:pt>
                <c:pt idx="2">
                  <c:v>140890000</c:v>
                </c:pt>
                <c:pt idx="3">
                  <c:v>123640000</c:v>
                </c:pt>
                <c:pt idx="4">
                  <c:v>107480000</c:v>
                </c:pt>
                <c:pt idx="5">
                  <c:v>93043000</c:v>
                </c:pt>
                <c:pt idx="6">
                  <c:v>79873000</c:v>
                </c:pt>
                <c:pt idx="7">
                  <c:v>67979000</c:v>
                </c:pt>
                <c:pt idx="8">
                  <c:v>57500000</c:v>
                </c:pt>
                <c:pt idx="9">
                  <c:v>48199000</c:v>
                </c:pt>
                <c:pt idx="10">
                  <c:v>40173000</c:v>
                </c:pt>
                <c:pt idx="11">
                  <c:v>33136000</c:v>
                </c:pt>
                <c:pt idx="12">
                  <c:v>27134000</c:v>
                </c:pt>
                <c:pt idx="13">
                  <c:v>22071000</c:v>
                </c:pt>
                <c:pt idx="14">
                  <c:v>17791000</c:v>
                </c:pt>
                <c:pt idx="15">
                  <c:v>14365000</c:v>
                </c:pt>
                <c:pt idx="16">
                  <c:v>11575000</c:v>
                </c:pt>
                <c:pt idx="17">
                  <c:v>9252300</c:v>
                </c:pt>
                <c:pt idx="18">
                  <c:v>7347200</c:v>
                </c:pt>
                <c:pt idx="19">
                  <c:v>76158000</c:v>
                </c:pt>
                <c:pt idx="20">
                  <c:v>63794000</c:v>
                </c:pt>
                <c:pt idx="21">
                  <c:v>53230000</c:v>
                </c:pt>
                <c:pt idx="22">
                  <c:v>44146000</c:v>
                </c:pt>
                <c:pt idx="23">
                  <c:v>36397000</c:v>
                </c:pt>
                <c:pt idx="24">
                  <c:v>29768000</c:v>
                </c:pt>
                <c:pt idx="25">
                  <c:v>24142000</c:v>
                </c:pt>
                <c:pt idx="26">
                  <c:v>19430000</c:v>
                </c:pt>
                <c:pt idx="27">
                  <c:v>15525000</c:v>
                </c:pt>
                <c:pt idx="28">
                  <c:v>12294000</c:v>
                </c:pt>
                <c:pt idx="29">
                  <c:v>9645400</c:v>
                </c:pt>
                <c:pt idx="30">
                  <c:v>7494000</c:v>
                </c:pt>
                <c:pt idx="31">
                  <c:v>5756500</c:v>
                </c:pt>
                <c:pt idx="32">
                  <c:v>4369300</c:v>
                </c:pt>
                <c:pt idx="33">
                  <c:v>3280500</c:v>
                </c:pt>
                <c:pt idx="34">
                  <c:v>2421300</c:v>
                </c:pt>
                <c:pt idx="35">
                  <c:v>1762500</c:v>
                </c:pt>
                <c:pt idx="36">
                  <c:v>1275700</c:v>
                </c:pt>
                <c:pt idx="37" formatCode="General">
                  <c:v>922270</c:v>
                </c:pt>
                <c:pt idx="38">
                  <c:v>21862000</c:v>
                </c:pt>
                <c:pt idx="39">
                  <c:v>17274000</c:v>
                </c:pt>
                <c:pt idx="40">
                  <c:v>13518000</c:v>
                </c:pt>
                <c:pt idx="41">
                  <c:v>10496000</c:v>
                </c:pt>
                <c:pt idx="42">
                  <c:v>8084500</c:v>
                </c:pt>
                <c:pt idx="43">
                  <c:v>6168800</c:v>
                </c:pt>
                <c:pt idx="44">
                  <c:v>4657200</c:v>
                </c:pt>
                <c:pt idx="45">
                  <c:v>3470400</c:v>
                </c:pt>
                <c:pt idx="46">
                  <c:v>2551500</c:v>
                </c:pt>
                <c:pt idx="47">
                  <c:v>1861700</c:v>
                </c:pt>
                <c:pt idx="48">
                  <c:v>1346900</c:v>
                </c:pt>
                <c:pt idx="49" formatCode="General">
                  <c:v>965810</c:v>
                </c:pt>
                <c:pt idx="50" formatCode="General">
                  <c:v>685430</c:v>
                </c:pt>
                <c:pt idx="51" formatCode="General">
                  <c:v>481430</c:v>
                </c:pt>
                <c:pt idx="52" formatCode="General">
                  <c:v>333690</c:v>
                </c:pt>
                <c:pt idx="53" formatCode="General">
                  <c:v>227910</c:v>
                </c:pt>
                <c:pt idx="54" formatCode="General">
                  <c:v>154490</c:v>
                </c:pt>
                <c:pt idx="55" formatCode="General">
                  <c:v>104660</c:v>
                </c:pt>
                <c:pt idx="56" formatCode="General">
                  <c:v>69859</c:v>
                </c:pt>
                <c:pt idx="57">
                  <c:v>4303200</c:v>
                </c:pt>
                <c:pt idx="58">
                  <c:v>3487000</c:v>
                </c:pt>
                <c:pt idx="59">
                  <c:v>2591100</c:v>
                </c:pt>
                <c:pt idx="60">
                  <c:v>1886100</c:v>
                </c:pt>
                <c:pt idx="61">
                  <c:v>1349100</c:v>
                </c:pt>
                <c:pt idx="62" formatCode="General">
                  <c:v>955650</c:v>
                </c:pt>
                <c:pt idx="63" formatCode="General">
                  <c:v>670540</c:v>
                </c:pt>
                <c:pt idx="64" formatCode="General">
                  <c:v>465960</c:v>
                </c:pt>
                <c:pt idx="65" formatCode="General">
                  <c:v>321330</c:v>
                </c:pt>
                <c:pt idx="66" formatCode="General">
                  <c:v>219900</c:v>
                </c:pt>
                <c:pt idx="67" formatCode="General">
                  <c:v>149320</c:v>
                </c:pt>
                <c:pt idx="68" formatCode="General">
                  <c:v>100620</c:v>
                </c:pt>
                <c:pt idx="69" formatCode="General">
                  <c:v>67240</c:v>
                </c:pt>
                <c:pt idx="70" formatCode="General">
                  <c:v>44528</c:v>
                </c:pt>
                <c:pt idx="71" formatCode="General">
                  <c:v>29132</c:v>
                </c:pt>
                <c:pt idx="72" formatCode="General">
                  <c:v>18797</c:v>
                </c:pt>
                <c:pt idx="73" formatCode="General">
                  <c:v>12050</c:v>
                </c:pt>
                <c:pt idx="74" formatCode="General">
                  <c:v>7699.6</c:v>
                </c:pt>
                <c:pt idx="75" formatCode="General">
                  <c:v>4812.7</c:v>
                </c:pt>
                <c:pt idx="76" formatCode="General">
                  <c:v>739190</c:v>
                </c:pt>
                <c:pt idx="77" formatCode="General">
                  <c:v>599250</c:v>
                </c:pt>
                <c:pt idx="78" formatCode="General">
                  <c:v>447400</c:v>
                </c:pt>
                <c:pt idx="79" formatCode="General">
                  <c:v>313370</c:v>
                </c:pt>
                <c:pt idx="80" formatCode="General">
                  <c:v>214650</c:v>
                </c:pt>
                <c:pt idx="81" formatCode="General">
                  <c:v>145130</c:v>
                </c:pt>
                <c:pt idx="82" formatCode="General">
                  <c:v>97349</c:v>
                </c:pt>
                <c:pt idx="83" formatCode="General">
                  <c:v>64837</c:v>
                </c:pt>
                <c:pt idx="84" formatCode="General">
                  <c:v>42932</c:v>
                </c:pt>
                <c:pt idx="85" formatCode="General">
                  <c:v>28277</c:v>
                </c:pt>
                <c:pt idx="86" formatCode="General">
                  <c:v>18529</c:v>
                </c:pt>
                <c:pt idx="87" formatCode="General">
                  <c:v>12063</c:v>
                </c:pt>
                <c:pt idx="88" formatCode="General">
                  <c:v>7809.7</c:v>
                </c:pt>
                <c:pt idx="89" formatCode="General">
                  <c:v>5014.8999999999996</c:v>
                </c:pt>
                <c:pt idx="90" formatCode="General">
                  <c:v>3202.7</c:v>
                </c:pt>
                <c:pt idx="91" formatCode="General">
                  <c:v>2023.9</c:v>
                </c:pt>
                <c:pt idx="92" formatCode="General">
                  <c:v>1267.3</c:v>
                </c:pt>
                <c:pt idx="93" formatCode="General">
                  <c:v>793.4</c:v>
                </c:pt>
                <c:pt idx="94" formatCode="General">
                  <c:v>494.91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'50C'!$A$2:$A$96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'50C'!$J$2:$J$96</c:f>
              <c:numCache>
                <c:formatCode>General</c:formatCode>
                <c:ptCount val="95"/>
                <c:pt idx="0">
                  <c:v>203060952.89221558</c:v>
                </c:pt>
                <c:pt idx="1">
                  <c:v>182202949.60187849</c:v>
                </c:pt>
                <c:pt idx="2">
                  <c:v>160555120.80088574</c:v>
                </c:pt>
                <c:pt idx="3">
                  <c:v>140616942.3070035</c:v>
                </c:pt>
                <c:pt idx="4">
                  <c:v>122204590.24179386</c:v>
                </c:pt>
                <c:pt idx="5">
                  <c:v>105456310.80609937</c:v>
                </c:pt>
                <c:pt idx="6">
                  <c:v>90308390.37198323</c:v>
                </c:pt>
                <c:pt idx="7">
                  <c:v>76763597.477922335</c:v>
                </c:pt>
                <c:pt idx="8">
                  <c:v>64632430.046243839</c:v>
                </c:pt>
                <c:pt idx="9">
                  <c:v>54116695.467179537</c:v>
                </c:pt>
                <c:pt idx="10">
                  <c:v>44869751.519977808</c:v>
                </c:pt>
                <c:pt idx="11">
                  <c:v>36808847.841814734</c:v>
                </c:pt>
                <c:pt idx="12">
                  <c:v>29973368.706697218</c:v>
                </c:pt>
                <c:pt idx="13">
                  <c:v>24207988.724324316</c:v>
                </c:pt>
                <c:pt idx="14">
                  <c:v>19289368.347541504</c:v>
                </c:pt>
                <c:pt idx="15">
                  <c:v>15255099.508577995</c:v>
                </c:pt>
                <c:pt idx="16">
                  <c:v>11944458.647545692</c:v>
                </c:pt>
                <c:pt idx="17">
                  <c:v>9268282.0321009383</c:v>
                </c:pt>
                <c:pt idx="18">
                  <c:v>7103514.6784781748</c:v>
                </c:pt>
                <c:pt idx="19">
                  <c:v>80478655.173183531</c:v>
                </c:pt>
                <c:pt idx="20">
                  <c:v>68044880.157666668</c:v>
                </c:pt>
                <c:pt idx="21">
                  <c:v>56981353.272685982</c:v>
                </c:pt>
                <c:pt idx="22">
                  <c:v>47361353.99722933</c:v>
                </c:pt>
                <c:pt idx="23">
                  <c:v>38980080.838843942</c:v>
                </c:pt>
                <c:pt idx="24">
                  <c:v>31798331.039693758</c:v>
                </c:pt>
                <c:pt idx="25">
                  <c:v>25691256.737680767</c:v>
                </c:pt>
                <c:pt idx="26">
                  <c:v>20568934.908069044</c:v>
                </c:pt>
                <c:pt idx="27">
                  <c:v>16277292.034394858</c:v>
                </c:pt>
                <c:pt idx="28">
                  <c:v>12805206.648660075</c:v>
                </c:pt>
                <c:pt idx="29">
                  <c:v>9960990.7569428049</c:v>
                </c:pt>
                <c:pt idx="30">
                  <c:v>7656709.8355361391</c:v>
                </c:pt>
                <c:pt idx="31">
                  <c:v>5843082.3717404492</c:v>
                </c:pt>
                <c:pt idx="32">
                  <c:v>4423409.0170927551</c:v>
                </c:pt>
                <c:pt idx="33">
                  <c:v>3299895.8352344707</c:v>
                </c:pt>
                <c:pt idx="34">
                  <c:v>2445041.9960500528</c:v>
                </c:pt>
                <c:pt idx="35">
                  <c:v>1793551.4430158723</c:v>
                </c:pt>
                <c:pt idx="36">
                  <c:v>1304015.3239988685</c:v>
                </c:pt>
                <c:pt idx="37">
                  <c:v>935695.77197719587</c:v>
                </c:pt>
                <c:pt idx="38">
                  <c:v>21518549.638306841</c:v>
                </c:pt>
                <c:pt idx="39">
                  <c:v>17104719.160285007</c:v>
                </c:pt>
                <c:pt idx="40">
                  <c:v>13440322.253202943</c:v>
                </c:pt>
                <c:pt idx="41">
                  <c:v>10474654.766074892</c:v>
                </c:pt>
                <c:pt idx="42">
                  <c:v>8074319.4765533078</c:v>
                </c:pt>
                <c:pt idx="43">
                  <c:v>6166553.2952819327</c:v>
                </c:pt>
                <c:pt idx="44">
                  <c:v>4663007.2552863788</c:v>
                </c:pt>
                <c:pt idx="45">
                  <c:v>3494421.4895318132</c:v>
                </c:pt>
                <c:pt idx="46">
                  <c:v>2587078.6868195659</c:v>
                </c:pt>
                <c:pt idx="47">
                  <c:v>1906177.3363084814</c:v>
                </c:pt>
                <c:pt idx="48">
                  <c:v>1388137.4206899386</c:v>
                </c:pt>
                <c:pt idx="49">
                  <c:v>998210.22385025385</c:v>
                </c:pt>
                <c:pt idx="50">
                  <c:v>712886.51142572565</c:v>
                </c:pt>
                <c:pt idx="51">
                  <c:v>505045.44101697917</c:v>
                </c:pt>
                <c:pt idx="52">
                  <c:v>352029.40497553424</c:v>
                </c:pt>
                <c:pt idx="53">
                  <c:v>243792.50981291675</c:v>
                </c:pt>
                <c:pt idx="54">
                  <c:v>167119.83552329097</c:v>
                </c:pt>
                <c:pt idx="55">
                  <c:v>113598.70616020326</c:v>
                </c:pt>
                <c:pt idx="56">
                  <c:v>76215.215460693595</c:v>
                </c:pt>
                <c:pt idx="57">
                  <c:v>4245917.4006856233</c:v>
                </c:pt>
                <c:pt idx="58">
                  <c:v>3174055.1564582512</c:v>
                </c:pt>
                <c:pt idx="59">
                  <c:v>2344660.6683016755</c:v>
                </c:pt>
                <c:pt idx="60">
                  <c:v>1718576.5201521935</c:v>
                </c:pt>
                <c:pt idx="61">
                  <c:v>1245473.577594395</c:v>
                </c:pt>
                <c:pt idx="62">
                  <c:v>894182.75460429059</c:v>
                </c:pt>
                <c:pt idx="63">
                  <c:v>635384.01807385276</c:v>
                </c:pt>
                <c:pt idx="64">
                  <c:v>447318.93493017304</c:v>
                </c:pt>
                <c:pt idx="65">
                  <c:v>310836.41724362696</c:v>
                </c:pt>
                <c:pt idx="66">
                  <c:v>215132.44275699722</c:v>
                </c:pt>
                <c:pt idx="67">
                  <c:v>147108.46247278855</c:v>
                </c:pt>
                <c:pt idx="68">
                  <c:v>99326.012876422988</c:v>
                </c:pt>
                <c:pt idx="69">
                  <c:v>66708.314858788624</c:v>
                </c:pt>
                <c:pt idx="70">
                  <c:v>44527.999441122913</c:v>
                </c:pt>
                <c:pt idx="71">
                  <c:v>29277.177050635604</c:v>
                </c:pt>
                <c:pt idx="72">
                  <c:v>19190.22772611033</c:v>
                </c:pt>
                <c:pt idx="73">
                  <c:v>12491.119269880686</c:v>
                </c:pt>
                <c:pt idx="74">
                  <c:v>8093.1797862571357</c:v>
                </c:pt>
                <c:pt idx="75">
                  <c:v>5193.7944139198144</c:v>
                </c:pt>
                <c:pt idx="76">
                  <c:v>798140.36728018301</c:v>
                </c:pt>
                <c:pt idx="77">
                  <c:v>566156.72460343281</c:v>
                </c:pt>
                <c:pt idx="78">
                  <c:v>396529.41861582431</c:v>
                </c:pt>
                <c:pt idx="79">
                  <c:v>275587.47258300235</c:v>
                </c:pt>
                <c:pt idx="80">
                  <c:v>189311.81634100666</c:v>
                </c:pt>
                <c:pt idx="81">
                  <c:v>128878.34947106654</c:v>
                </c:pt>
                <c:pt idx="82">
                  <c:v>86894.674120852476</c:v>
                </c:pt>
                <c:pt idx="83">
                  <c:v>58125.461610590908</c:v>
                </c:pt>
                <c:pt idx="84">
                  <c:v>38430.295475526516</c:v>
                </c:pt>
                <c:pt idx="85">
                  <c:v>25401.21307269789</c:v>
                </c:pt>
                <c:pt idx="86">
                  <c:v>16573.418652115219</c:v>
                </c:pt>
                <c:pt idx="87">
                  <c:v>10794.057157598618</c:v>
                </c:pt>
                <c:pt idx="88">
                  <c:v>6957.8833951394654</c:v>
                </c:pt>
                <c:pt idx="89">
                  <c:v>4488.9202606810595</c:v>
                </c:pt>
                <c:pt idx="90">
                  <c:v>2860.9911460262761</c:v>
                </c:pt>
                <c:pt idx="91">
                  <c:v>1824.5599872346734</c:v>
                </c:pt>
                <c:pt idx="92">
                  <c:v>1159.1964089043086</c:v>
                </c:pt>
                <c:pt idx="93">
                  <c:v>735.32625782842456</c:v>
                </c:pt>
                <c:pt idx="94">
                  <c:v>463.19356911493713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011136"/>
        <c:axId val="92021120"/>
      </c:scatterChart>
      <c:valAx>
        <c:axId val="92011136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2021120"/>
        <c:crosses val="autoZero"/>
        <c:crossBetween val="midCat"/>
      </c:valAx>
      <c:valAx>
        <c:axId val="92021120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9201113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'50C'!$A$2:$A$96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'50C'!$C$2:$C$96</c:f>
              <c:numCache>
                <c:formatCode>General</c:formatCode>
                <c:ptCount val="95"/>
                <c:pt idx="0">
                  <c:v>21.38</c:v>
                </c:pt>
                <c:pt idx="1">
                  <c:v>22.72</c:v>
                </c:pt>
                <c:pt idx="2">
                  <c:v>24.09</c:v>
                </c:pt>
                <c:pt idx="3">
                  <c:v>25.5</c:v>
                </c:pt>
                <c:pt idx="4">
                  <c:v>26.88</c:v>
                </c:pt>
                <c:pt idx="5">
                  <c:v>28.33</c:v>
                </c:pt>
                <c:pt idx="6">
                  <c:v>29.85</c:v>
                </c:pt>
                <c:pt idx="7">
                  <c:v>31.29</c:v>
                </c:pt>
                <c:pt idx="8">
                  <c:v>32.799999999999997</c:v>
                </c:pt>
                <c:pt idx="9">
                  <c:v>34.46</c:v>
                </c:pt>
                <c:pt idx="10">
                  <c:v>36.049999999999997</c:v>
                </c:pt>
                <c:pt idx="11">
                  <c:v>37.729999999999997</c:v>
                </c:pt>
                <c:pt idx="12">
                  <c:v>39.57</c:v>
                </c:pt>
                <c:pt idx="13">
                  <c:v>41.25</c:v>
                </c:pt>
                <c:pt idx="14">
                  <c:v>43.16</c:v>
                </c:pt>
                <c:pt idx="15">
                  <c:v>45.13</c:v>
                </c:pt>
                <c:pt idx="16">
                  <c:v>46.97</c:v>
                </c:pt>
                <c:pt idx="17">
                  <c:v>48.91</c:v>
                </c:pt>
                <c:pt idx="18">
                  <c:v>50.8</c:v>
                </c:pt>
                <c:pt idx="19">
                  <c:v>31.17</c:v>
                </c:pt>
                <c:pt idx="20">
                  <c:v>32.97</c:v>
                </c:pt>
                <c:pt idx="21">
                  <c:v>34.61</c:v>
                </c:pt>
                <c:pt idx="22">
                  <c:v>36.200000000000003</c:v>
                </c:pt>
                <c:pt idx="23">
                  <c:v>37.78</c:v>
                </c:pt>
                <c:pt idx="24">
                  <c:v>39.409999999999997</c:v>
                </c:pt>
                <c:pt idx="25">
                  <c:v>41.05</c:v>
                </c:pt>
                <c:pt idx="26">
                  <c:v>42.73</c:v>
                </c:pt>
                <c:pt idx="27">
                  <c:v>44.49</c:v>
                </c:pt>
                <c:pt idx="28">
                  <c:v>46.31</c:v>
                </c:pt>
                <c:pt idx="29">
                  <c:v>48.19</c:v>
                </c:pt>
                <c:pt idx="30">
                  <c:v>50.12</c:v>
                </c:pt>
                <c:pt idx="31">
                  <c:v>52.11</c:v>
                </c:pt>
                <c:pt idx="32">
                  <c:v>54.14</c:v>
                </c:pt>
                <c:pt idx="33">
                  <c:v>56.2</c:v>
                </c:pt>
                <c:pt idx="34">
                  <c:v>58.3</c:v>
                </c:pt>
                <c:pt idx="35">
                  <c:v>60.41</c:v>
                </c:pt>
                <c:pt idx="36">
                  <c:v>62.44</c:v>
                </c:pt>
                <c:pt idx="37">
                  <c:v>64.34</c:v>
                </c:pt>
                <c:pt idx="38">
                  <c:v>43.28</c:v>
                </c:pt>
                <c:pt idx="39">
                  <c:v>45.61</c:v>
                </c:pt>
                <c:pt idx="40">
                  <c:v>47.61</c:v>
                </c:pt>
                <c:pt idx="41">
                  <c:v>49.5</c:v>
                </c:pt>
                <c:pt idx="42">
                  <c:v>51.32</c:v>
                </c:pt>
                <c:pt idx="43">
                  <c:v>53.18</c:v>
                </c:pt>
                <c:pt idx="44">
                  <c:v>55.05</c:v>
                </c:pt>
                <c:pt idx="45">
                  <c:v>56.93</c:v>
                </c:pt>
                <c:pt idx="46">
                  <c:v>58.82</c:v>
                </c:pt>
                <c:pt idx="47">
                  <c:v>60.72</c:v>
                </c:pt>
                <c:pt idx="48">
                  <c:v>62.58</c:v>
                </c:pt>
                <c:pt idx="49">
                  <c:v>64.37</c:v>
                </c:pt>
                <c:pt idx="50">
                  <c:v>66.11</c:v>
                </c:pt>
                <c:pt idx="51">
                  <c:v>67.78</c:v>
                </c:pt>
                <c:pt idx="52">
                  <c:v>69.42</c:v>
                </c:pt>
                <c:pt idx="53">
                  <c:v>71.06</c:v>
                </c:pt>
                <c:pt idx="54">
                  <c:v>72.61</c:v>
                </c:pt>
                <c:pt idx="55">
                  <c:v>74.069999999999993</c:v>
                </c:pt>
                <c:pt idx="56">
                  <c:v>75.47</c:v>
                </c:pt>
                <c:pt idx="57">
                  <c:v>56.65</c:v>
                </c:pt>
                <c:pt idx="58">
                  <c:v>60.55</c:v>
                </c:pt>
                <c:pt idx="59">
                  <c:v>62.18</c:v>
                </c:pt>
                <c:pt idx="60">
                  <c:v>63.37</c:v>
                </c:pt>
                <c:pt idx="61">
                  <c:v>64.77</c:v>
                </c:pt>
                <c:pt idx="62">
                  <c:v>66.510000000000005</c:v>
                </c:pt>
                <c:pt idx="63">
                  <c:v>68.13</c:v>
                </c:pt>
                <c:pt idx="64">
                  <c:v>69.650000000000006</c:v>
                </c:pt>
                <c:pt idx="65">
                  <c:v>71.13</c:v>
                </c:pt>
                <c:pt idx="66">
                  <c:v>72.52</c:v>
                </c:pt>
                <c:pt idx="67">
                  <c:v>73.87</c:v>
                </c:pt>
                <c:pt idx="68">
                  <c:v>75.16</c:v>
                </c:pt>
                <c:pt idx="69">
                  <c:v>76.42</c:v>
                </c:pt>
                <c:pt idx="70">
                  <c:v>77.64</c:v>
                </c:pt>
                <c:pt idx="71">
                  <c:v>78.87</c:v>
                </c:pt>
                <c:pt idx="72">
                  <c:v>80.14</c:v>
                </c:pt>
                <c:pt idx="73">
                  <c:v>81.41</c:v>
                </c:pt>
                <c:pt idx="74">
                  <c:v>82.71</c:v>
                </c:pt>
                <c:pt idx="75">
                  <c:v>84.1</c:v>
                </c:pt>
                <c:pt idx="76">
                  <c:v>90</c:v>
                </c:pt>
                <c:pt idx="77">
                  <c:v>77.45</c:v>
                </c:pt>
                <c:pt idx="78">
                  <c:v>70.790000000000006</c:v>
                </c:pt>
                <c:pt idx="79">
                  <c:v>72.94</c:v>
                </c:pt>
                <c:pt idx="80">
                  <c:v>74.45</c:v>
                </c:pt>
                <c:pt idx="81">
                  <c:v>75.680000000000007</c:v>
                </c:pt>
                <c:pt idx="82">
                  <c:v>76.75</c:v>
                </c:pt>
                <c:pt idx="83">
                  <c:v>77.81</c:v>
                </c:pt>
                <c:pt idx="84">
                  <c:v>78.83</c:v>
                </c:pt>
                <c:pt idx="85">
                  <c:v>79.84</c:v>
                </c:pt>
                <c:pt idx="86">
                  <c:v>80.819999999999993</c:v>
                </c:pt>
                <c:pt idx="87">
                  <c:v>81.81</c:v>
                </c:pt>
                <c:pt idx="88">
                  <c:v>82.79</c:v>
                </c:pt>
                <c:pt idx="89">
                  <c:v>83.77</c:v>
                </c:pt>
                <c:pt idx="90">
                  <c:v>84.82</c:v>
                </c:pt>
                <c:pt idx="91">
                  <c:v>85.93</c:v>
                </c:pt>
                <c:pt idx="92">
                  <c:v>87.12</c:v>
                </c:pt>
                <c:pt idx="93">
                  <c:v>88.22</c:v>
                </c:pt>
                <c:pt idx="94">
                  <c:v>89.01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'50C'!$A$2:$A$96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'50C'!$K$2:$K$96</c:f>
              <c:numCache>
                <c:formatCode>General</c:formatCode>
                <c:ptCount val="95"/>
                <c:pt idx="0">
                  <c:v>22.513630909567464</c:v>
                </c:pt>
                <c:pt idx="1">
                  <c:v>23.392320876753015</c:v>
                </c:pt>
                <c:pt idx="2">
                  <c:v>24.722419488646612</c:v>
                </c:pt>
                <c:pt idx="3">
                  <c:v>26.072171547076831</c:v>
                </c:pt>
                <c:pt idx="4">
                  <c:v>27.4621874347107</c:v>
                </c:pt>
                <c:pt idx="5">
                  <c:v>28.889233713516596</c:v>
                </c:pt>
                <c:pt idx="6">
                  <c:v>30.362254294426258</c:v>
                </c:pt>
                <c:pt idx="7">
                  <c:v>31.880754406531398</c:v>
                </c:pt>
                <c:pt idx="8">
                  <c:v>33.463804563678394</c:v>
                </c:pt>
                <c:pt idx="9">
                  <c:v>35.072992505697137</c:v>
                </c:pt>
                <c:pt idx="10">
                  <c:v>36.742609325479691</c:v>
                </c:pt>
                <c:pt idx="11">
                  <c:v>38.472800770852309</c:v>
                </c:pt>
                <c:pt idx="12">
                  <c:v>40.226892057549072</c:v>
                </c:pt>
                <c:pt idx="13">
                  <c:v>42.003260471564658</c:v>
                </c:pt>
                <c:pt idx="14">
                  <c:v>43.835472634629198</c:v>
                </c:pt>
                <c:pt idx="15">
                  <c:v>45.665635592445291</c:v>
                </c:pt>
                <c:pt idx="16">
                  <c:v>47.506563929947511</c:v>
                </c:pt>
                <c:pt idx="17">
                  <c:v>49.345750399505164</c:v>
                </c:pt>
                <c:pt idx="18">
                  <c:v>51.20359463520289</c:v>
                </c:pt>
                <c:pt idx="19">
                  <c:v>31.441523426917421</c:v>
                </c:pt>
                <c:pt idx="20">
                  <c:v>32.992810329401408</c:v>
                </c:pt>
                <c:pt idx="21">
                  <c:v>34.608191738877721</c:v>
                </c:pt>
                <c:pt idx="22">
                  <c:v>36.264180484860326</c:v>
                </c:pt>
                <c:pt idx="23">
                  <c:v>37.975862970442968</c:v>
                </c:pt>
                <c:pt idx="24">
                  <c:v>39.726685088758046</c:v>
                </c:pt>
                <c:pt idx="25">
                  <c:v>41.513835299865725</c:v>
                </c:pt>
                <c:pt idx="26">
                  <c:v>43.323374916730437</c:v>
                </c:pt>
                <c:pt idx="27">
                  <c:v>45.166136564190182</c:v>
                </c:pt>
                <c:pt idx="28">
                  <c:v>46.989822431196259</c:v>
                </c:pt>
                <c:pt idx="29">
                  <c:v>48.830114864823578</c:v>
                </c:pt>
                <c:pt idx="30">
                  <c:v>50.686787339852621</c:v>
                </c:pt>
                <c:pt idx="31">
                  <c:v>52.52568265130558</c:v>
                </c:pt>
                <c:pt idx="32">
                  <c:v>54.354575729757315</c:v>
                </c:pt>
                <c:pt idx="33">
                  <c:v>56.218347361593423</c:v>
                </c:pt>
                <c:pt idx="34">
                  <c:v>58.069134846851192</c:v>
                </c:pt>
                <c:pt idx="35">
                  <c:v>59.929837480844604</c:v>
                </c:pt>
                <c:pt idx="36">
                  <c:v>61.794275248105386</c:v>
                </c:pt>
                <c:pt idx="37">
                  <c:v>63.684961164501807</c:v>
                </c:pt>
                <c:pt idx="38">
                  <c:v>42.960668616233654</c:v>
                </c:pt>
                <c:pt idx="39">
                  <c:v>44.780987388759556</c:v>
                </c:pt>
                <c:pt idx="40">
                  <c:v>46.627145407470231</c:v>
                </c:pt>
                <c:pt idx="41">
                  <c:v>48.467179307018121</c:v>
                </c:pt>
                <c:pt idx="42">
                  <c:v>50.317567119642696</c:v>
                </c:pt>
                <c:pt idx="43">
                  <c:v>52.164344330340001</c:v>
                </c:pt>
                <c:pt idx="44">
                  <c:v>54.012615981084068</c:v>
                </c:pt>
                <c:pt idx="45">
                  <c:v>55.858568067960846</c:v>
                </c:pt>
                <c:pt idx="46">
                  <c:v>57.724556067227155</c:v>
                </c:pt>
                <c:pt idx="47">
                  <c:v>59.568011256933723</c:v>
                </c:pt>
                <c:pt idx="48">
                  <c:v>61.432413899399414</c:v>
                </c:pt>
                <c:pt idx="49">
                  <c:v>63.320602255481774</c:v>
                </c:pt>
                <c:pt idx="50">
                  <c:v>65.195303902148254</c:v>
                </c:pt>
                <c:pt idx="51">
                  <c:v>67.056195669356242</c:v>
                </c:pt>
                <c:pt idx="52">
                  <c:v>68.935310230501528</c:v>
                </c:pt>
                <c:pt idx="53">
                  <c:v>70.766958366012346</c:v>
                </c:pt>
                <c:pt idx="54">
                  <c:v>72.555370662058479</c:v>
                </c:pt>
                <c:pt idx="55">
                  <c:v>74.276724612416672</c:v>
                </c:pt>
                <c:pt idx="56">
                  <c:v>75.935768006998472</c:v>
                </c:pt>
                <c:pt idx="57">
                  <c:v>54.61864401848073</c:v>
                </c:pt>
                <c:pt idx="58">
                  <c:v>56.46138828903301</c:v>
                </c:pt>
                <c:pt idx="59">
                  <c:v>58.32381809796739</c:v>
                </c:pt>
                <c:pt idx="60">
                  <c:v>60.182438490179933</c:v>
                </c:pt>
                <c:pt idx="61">
                  <c:v>62.058986361473025</c:v>
                </c:pt>
                <c:pt idx="62">
                  <c:v>63.939445482961105</c:v>
                </c:pt>
                <c:pt idx="63">
                  <c:v>65.823509923768128</c:v>
                </c:pt>
                <c:pt idx="64">
                  <c:v>67.696417949471424</c:v>
                </c:pt>
                <c:pt idx="65">
                  <c:v>69.565334008030234</c:v>
                </c:pt>
                <c:pt idx="66">
                  <c:v>71.370273223324233</c:v>
                </c:pt>
                <c:pt idx="67">
                  <c:v>73.136408631559632</c:v>
                </c:pt>
                <c:pt idx="68">
                  <c:v>74.848796028050984</c:v>
                </c:pt>
                <c:pt idx="69">
                  <c:v>76.461482714106751</c:v>
                </c:pt>
                <c:pt idx="70">
                  <c:v>77.969198689633089</c:v>
                </c:pt>
                <c:pt idx="71">
                  <c:v>79.394850325409365</c:v>
                </c:pt>
                <c:pt idx="72">
                  <c:v>80.691574493987318</c:v>
                </c:pt>
                <c:pt idx="73">
                  <c:v>81.872165351932054</c:v>
                </c:pt>
                <c:pt idx="74">
                  <c:v>82.932745631812992</c:v>
                </c:pt>
                <c:pt idx="75">
                  <c:v>83.888981045618124</c:v>
                </c:pt>
                <c:pt idx="76">
                  <c:v>64.57232620479904</c:v>
                </c:pt>
                <c:pt idx="77">
                  <c:v>66.446375303986031</c:v>
                </c:pt>
                <c:pt idx="78">
                  <c:v>68.323902865170837</c:v>
                </c:pt>
                <c:pt idx="79">
                  <c:v>70.165427167727472</c:v>
                </c:pt>
                <c:pt idx="80">
                  <c:v>71.975919297487962</c:v>
                </c:pt>
                <c:pt idx="81">
                  <c:v>73.726358108913757</c:v>
                </c:pt>
                <c:pt idx="82">
                  <c:v>75.404499526799782</c:v>
                </c:pt>
                <c:pt idx="83">
                  <c:v>76.989966041541848</c:v>
                </c:pt>
                <c:pt idx="84">
                  <c:v>78.485888999073865</c:v>
                </c:pt>
                <c:pt idx="85">
                  <c:v>79.846186280255594</c:v>
                </c:pt>
                <c:pt idx="86">
                  <c:v>81.109878587385907</c:v>
                </c:pt>
                <c:pt idx="87">
                  <c:v>82.243439432271487</c:v>
                </c:pt>
                <c:pt idx="88">
                  <c:v>83.272548814901654</c:v>
                </c:pt>
                <c:pt idx="89">
                  <c:v>84.177083789134741</c:v>
                </c:pt>
                <c:pt idx="90">
                  <c:v>84.990686073473825</c:v>
                </c:pt>
                <c:pt idx="91">
                  <c:v>85.697561535189251</c:v>
                </c:pt>
                <c:pt idx="92">
                  <c:v>86.315224137392192</c:v>
                </c:pt>
                <c:pt idx="93">
                  <c:v>86.850171469195601</c:v>
                </c:pt>
                <c:pt idx="94">
                  <c:v>87.317124049006196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047616"/>
        <c:axId val="92049408"/>
      </c:scatterChart>
      <c:valAx>
        <c:axId val="92047616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2049408"/>
        <c:crosses val="autoZero"/>
        <c:crossBetween val="midCat"/>
      </c:valAx>
      <c:valAx>
        <c:axId val="92049408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20476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'200C'!$A$2:$A$96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'200C'!$B$2:$B$96</c:f>
              <c:numCache>
                <c:formatCode>0.00E+00</c:formatCode>
                <c:ptCount val="95"/>
                <c:pt idx="0">
                  <c:v>232970000</c:v>
                </c:pt>
                <c:pt idx="1">
                  <c:v>215380000</c:v>
                </c:pt>
                <c:pt idx="2">
                  <c:v>199450000</c:v>
                </c:pt>
                <c:pt idx="3">
                  <c:v>184520000</c:v>
                </c:pt>
                <c:pt idx="4">
                  <c:v>170730000</c:v>
                </c:pt>
                <c:pt idx="5">
                  <c:v>158010000</c:v>
                </c:pt>
                <c:pt idx="6">
                  <c:v>145950000</c:v>
                </c:pt>
                <c:pt idx="7">
                  <c:v>134850000</c:v>
                </c:pt>
                <c:pt idx="8">
                  <c:v>124140000</c:v>
                </c:pt>
                <c:pt idx="9">
                  <c:v>114120000</c:v>
                </c:pt>
                <c:pt idx="10">
                  <c:v>104780000</c:v>
                </c:pt>
                <c:pt idx="11">
                  <c:v>96597000</c:v>
                </c:pt>
                <c:pt idx="12">
                  <c:v>88336000</c:v>
                </c:pt>
                <c:pt idx="13">
                  <c:v>81102000</c:v>
                </c:pt>
                <c:pt idx="14">
                  <c:v>74670000</c:v>
                </c:pt>
                <c:pt idx="15">
                  <c:v>67749000</c:v>
                </c:pt>
                <c:pt idx="16">
                  <c:v>62125000</c:v>
                </c:pt>
                <c:pt idx="17">
                  <c:v>56851000</c:v>
                </c:pt>
                <c:pt idx="18">
                  <c:v>52116000</c:v>
                </c:pt>
                <c:pt idx="19">
                  <c:v>144720000</c:v>
                </c:pt>
                <c:pt idx="20">
                  <c:v>132040000</c:v>
                </c:pt>
                <c:pt idx="21">
                  <c:v>120470000</c:v>
                </c:pt>
                <c:pt idx="22">
                  <c:v>110330000</c:v>
                </c:pt>
                <c:pt idx="23">
                  <c:v>100850000</c:v>
                </c:pt>
                <c:pt idx="24">
                  <c:v>92248000</c:v>
                </c:pt>
                <c:pt idx="25">
                  <c:v>84364000</c:v>
                </c:pt>
                <c:pt idx="26">
                  <c:v>77001000</c:v>
                </c:pt>
                <c:pt idx="27">
                  <c:v>70228000</c:v>
                </c:pt>
                <c:pt idx="28">
                  <c:v>64046000</c:v>
                </c:pt>
                <c:pt idx="29">
                  <c:v>58279000</c:v>
                </c:pt>
                <c:pt idx="30">
                  <c:v>53008000</c:v>
                </c:pt>
                <c:pt idx="31">
                  <c:v>48107000</c:v>
                </c:pt>
                <c:pt idx="32">
                  <c:v>43677000</c:v>
                </c:pt>
                <c:pt idx="33">
                  <c:v>39546000</c:v>
                </c:pt>
                <c:pt idx="34">
                  <c:v>35614000</c:v>
                </c:pt>
                <c:pt idx="35">
                  <c:v>32101000</c:v>
                </c:pt>
                <c:pt idx="36">
                  <c:v>28859000</c:v>
                </c:pt>
                <c:pt idx="37">
                  <c:v>26023000</c:v>
                </c:pt>
                <c:pt idx="38">
                  <c:v>80083000</c:v>
                </c:pt>
                <c:pt idx="39">
                  <c:v>72259000</c:v>
                </c:pt>
                <c:pt idx="40">
                  <c:v>65259000</c:v>
                </c:pt>
                <c:pt idx="41">
                  <c:v>58938000</c:v>
                </c:pt>
                <c:pt idx="42">
                  <c:v>53311000</c:v>
                </c:pt>
                <c:pt idx="43">
                  <c:v>48163000</c:v>
                </c:pt>
                <c:pt idx="44">
                  <c:v>43462000</c:v>
                </c:pt>
                <c:pt idx="45">
                  <c:v>39204000</c:v>
                </c:pt>
                <c:pt idx="46">
                  <c:v>35403000</c:v>
                </c:pt>
                <c:pt idx="47">
                  <c:v>31805000</c:v>
                </c:pt>
                <c:pt idx="48">
                  <c:v>28578000</c:v>
                </c:pt>
                <c:pt idx="49">
                  <c:v>25668000</c:v>
                </c:pt>
                <c:pt idx="50">
                  <c:v>22981000</c:v>
                </c:pt>
                <c:pt idx="51">
                  <c:v>20560000</c:v>
                </c:pt>
                <c:pt idx="52">
                  <c:v>18351000</c:v>
                </c:pt>
                <c:pt idx="53">
                  <c:v>16315000</c:v>
                </c:pt>
                <c:pt idx="54">
                  <c:v>14441000</c:v>
                </c:pt>
                <c:pt idx="55">
                  <c:v>12775000</c:v>
                </c:pt>
                <c:pt idx="56">
                  <c:v>11364000</c:v>
                </c:pt>
                <c:pt idx="57">
                  <c:v>42406000</c:v>
                </c:pt>
                <c:pt idx="58">
                  <c:v>37998000</c:v>
                </c:pt>
                <c:pt idx="59">
                  <c:v>33982000</c:v>
                </c:pt>
                <c:pt idx="60">
                  <c:v>30345000</c:v>
                </c:pt>
                <c:pt idx="61">
                  <c:v>27108000</c:v>
                </c:pt>
                <c:pt idx="62">
                  <c:v>24200000</c:v>
                </c:pt>
                <c:pt idx="63">
                  <c:v>21556000</c:v>
                </c:pt>
                <c:pt idx="64">
                  <c:v>19252000</c:v>
                </c:pt>
                <c:pt idx="65">
                  <c:v>17099000</c:v>
                </c:pt>
                <c:pt idx="66">
                  <c:v>15183000</c:v>
                </c:pt>
                <c:pt idx="67">
                  <c:v>13472000</c:v>
                </c:pt>
                <c:pt idx="68">
                  <c:v>11928000</c:v>
                </c:pt>
                <c:pt idx="69">
                  <c:v>10535000</c:v>
                </c:pt>
                <c:pt idx="70">
                  <c:v>9278800</c:v>
                </c:pt>
                <c:pt idx="71">
                  <c:v>8173900</c:v>
                </c:pt>
                <c:pt idx="72">
                  <c:v>7156200</c:v>
                </c:pt>
                <c:pt idx="73">
                  <c:v>6260600</c:v>
                </c:pt>
                <c:pt idx="74">
                  <c:v>5445300</c:v>
                </c:pt>
                <c:pt idx="75">
                  <c:v>4751300</c:v>
                </c:pt>
                <c:pt idx="76">
                  <c:v>22373000</c:v>
                </c:pt>
                <c:pt idx="77">
                  <c:v>20044000</c:v>
                </c:pt>
                <c:pt idx="78">
                  <c:v>17686000</c:v>
                </c:pt>
                <c:pt idx="79">
                  <c:v>15615000</c:v>
                </c:pt>
                <c:pt idx="80">
                  <c:v>13778000</c:v>
                </c:pt>
                <c:pt idx="81">
                  <c:v>12161000</c:v>
                </c:pt>
                <c:pt idx="82">
                  <c:v>10695000</c:v>
                </c:pt>
                <c:pt idx="83">
                  <c:v>9415500</c:v>
                </c:pt>
                <c:pt idx="84">
                  <c:v>8288700</c:v>
                </c:pt>
                <c:pt idx="85">
                  <c:v>7238600</c:v>
                </c:pt>
                <c:pt idx="86">
                  <c:v>6339600</c:v>
                </c:pt>
                <c:pt idx="87">
                  <c:v>5535400</c:v>
                </c:pt>
                <c:pt idx="88">
                  <c:v>4811100</c:v>
                </c:pt>
                <c:pt idx="89">
                  <c:v>4190900</c:v>
                </c:pt>
                <c:pt idx="90">
                  <c:v>3629800</c:v>
                </c:pt>
                <c:pt idx="91">
                  <c:v>3122200</c:v>
                </c:pt>
                <c:pt idx="92">
                  <c:v>2686500</c:v>
                </c:pt>
                <c:pt idx="93">
                  <c:v>2303800</c:v>
                </c:pt>
                <c:pt idx="94">
                  <c:v>1978500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'200C'!$A$2:$A$96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'200C'!$J$2:$J$96</c:f>
              <c:numCache>
                <c:formatCode>General</c:formatCode>
                <c:ptCount val="95"/>
                <c:pt idx="0">
                  <c:v>203103027.84113404</c:v>
                </c:pt>
                <c:pt idx="1">
                  <c:v>198021974.09153953</c:v>
                </c:pt>
                <c:pt idx="2">
                  <c:v>177734595.74685368</c:v>
                </c:pt>
                <c:pt idx="3">
                  <c:v>159061086.5248771</c:v>
                </c:pt>
                <c:pt idx="4">
                  <c:v>141801922.71476096</c:v>
                </c:pt>
                <c:pt idx="5">
                  <c:v>126059235.73778799</c:v>
                </c:pt>
                <c:pt idx="6">
                  <c:v>111746888.70701183</c:v>
                </c:pt>
                <c:pt idx="7">
                  <c:v>98843921.828429639</c:v>
                </c:pt>
                <c:pt idx="8">
                  <c:v>87148679.859293997</c:v>
                </c:pt>
                <c:pt idx="9">
                  <c:v>76843400.98003979</c:v>
                </c:pt>
                <c:pt idx="10">
                  <c:v>67584043.222807497</c:v>
                </c:pt>
                <c:pt idx="11">
                  <c:v>59284173.013728105</c:v>
                </c:pt>
                <c:pt idx="12">
                  <c:v>51996222.836147912</c:v>
                </c:pt>
                <c:pt idx="13">
                  <c:v>45583270.692625649</c:v>
                </c:pt>
                <c:pt idx="14">
                  <c:v>39825518.822795942</c:v>
                </c:pt>
                <c:pt idx="15">
                  <c:v>34808877.056498826</c:v>
                </c:pt>
                <c:pt idx="16">
                  <c:v>30395004.937221278</c:v>
                </c:pt>
                <c:pt idx="17">
                  <c:v>26532132.487428602</c:v>
                </c:pt>
                <c:pt idx="18">
                  <c:v>23114313.504172958</c:v>
                </c:pt>
                <c:pt idx="19">
                  <c:v>102396153.88557631</c:v>
                </c:pt>
                <c:pt idx="20">
                  <c:v>90455765.974618018</c:v>
                </c:pt>
                <c:pt idx="21">
                  <c:v>79670487.592203453</c:v>
                </c:pt>
                <c:pt idx="22">
                  <c:v>70102075.270007864</c:v>
                </c:pt>
                <c:pt idx="23">
                  <c:v>61546214.516214833</c:v>
                </c:pt>
                <c:pt idx="24">
                  <c:v>53970294.873498842</c:v>
                </c:pt>
                <c:pt idx="25">
                  <c:v>47262441.25213962</c:v>
                </c:pt>
                <c:pt idx="26">
                  <c:v>41355442.404176131</c:v>
                </c:pt>
                <c:pt idx="27">
                  <c:v>36111776.871765643</c:v>
                </c:pt>
                <c:pt idx="28">
                  <c:v>31575303.699768804</c:v>
                </c:pt>
                <c:pt idx="29">
                  <c:v>27564275.925396927</c:v>
                </c:pt>
                <c:pt idx="30">
                  <c:v>24019752.18185766</c:v>
                </c:pt>
                <c:pt idx="31">
                  <c:v>20946056.899056092</c:v>
                </c:pt>
                <c:pt idx="32">
                  <c:v>18270662.672036804</c:v>
                </c:pt>
                <c:pt idx="33">
                  <c:v>15891509.509255935</c:v>
                </c:pt>
                <c:pt idx="34">
                  <c:v>13835957.329200979</c:v>
                </c:pt>
                <c:pt idx="35">
                  <c:v>12040565.394975156</c:v>
                </c:pt>
                <c:pt idx="36">
                  <c:v>10479289.518059796</c:v>
                </c:pt>
                <c:pt idx="37">
                  <c:v>9105580.652279377</c:v>
                </c:pt>
                <c:pt idx="38">
                  <c:v>42475197.357131556</c:v>
                </c:pt>
                <c:pt idx="39">
                  <c:v>37149456.738608196</c:v>
                </c:pt>
                <c:pt idx="40">
                  <c:v>32430346.174449459</c:v>
                </c:pt>
                <c:pt idx="41">
                  <c:v>28313963.177785549</c:v>
                </c:pt>
                <c:pt idx="42">
                  <c:v>24687536.551148605</c:v>
                </c:pt>
                <c:pt idx="43">
                  <c:v>21518204.010330196</c:v>
                </c:pt>
                <c:pt idx="44">
                  <c:v>18744008.576631818</c:v>
                </c:pt>
                <c:pt idx="45">
                  <c:v>16325409.241733219</c:v>
                </c:pt>
                <c:pt idx="46">
                  <c:v>14197206.854989255</c:v>
                </c:pt>
                <c:pt idx="47">
                  <c:v>12370071.227452116</c:v>
                </c:pt>
                <c:pt idx="48">
                  <c:v>10765273.436732605</c:v>
                </c:pt>
                <c:pt idx="49">
                  <c:v>9355386.7458328586</c:v>
                </c:pt>
                <c:pt idx="50">
                  <c:v>8138991.480662968</c:v>
                </c:pt>
                <c:pt idx="51">
                  <c:v>7084875.8908427758</c:v>
                </c:pt>
                <c:pt idx="52">
                  <c:v>6151090.4951616433</c:v>
                </c:pt>
                <c:pt idx="53">
                  <c:v>5347031.4164026156</c:v>
                </c:pt>
                <c:pt idx="54">
                  <c:v>4646785.9194355812</c:v>
                </c:pt>
                <c:pt idx="55">
                  <c:v>4039395.1265394371</c:v>
                </c:pt>
                <c:pt idx="56">
                  <c:v>3506156.2979291542</c:v>
                </c:pt>
                <c:pt idx="57">
                  <c:v>17913221.799838882</c:v>
                </c:pt>
                <c:pt idx="58">
                  <c:v>15604951.385757115</c:v>
                </c:pt>
                <c:pt idx="59">
                  <c:v>13574955.398394998</c:v>
                </c:pt>
                <c:pt idx="60">
                  <c:v>11815851.302810438</c:v>
                </c:pt>
                <c:pt idx="61">
                  <c:v>10274991.039345887</c:v>
                </c:pt>
                <c:pt idx="62">
                  <c:v>8935078.5680250712</c:v>
                </c:pt>
                <c:pt idx="63">
                  <c:v>7767325.0291395225</c:v>
                </c:pt>
                <c:pt idx="64">
                  <c:v>6753111.643345817</c:v>
                </c:pt>
                <c:pt idx="65">
                  <c:v>5863624.4037093855</c:v>
                </c:pt>
                <c:pt idx="66">
                  <c:v>5102159.3583560809</c:v>
                </c:pt>
                <c:pt idx="67">
                  <c:v>4435014.6914267652</c:v>
                </c:pt>
                <c:pt idx="68">
                  <c:v>3850173.3029278256</c:v>
                </c:pt>
                <c:pt idx="69">
                  <c:v>3346549.0422670161</c:v>
                </c:pt>
                <c:pt idx="70">
                  <c:v>2910825.3178290185</c:v>
                </c:pt>
                <c:pt idx="71">
                  <c:v>2525390.6137874527</c:v>
                </c:pt>
                <c:pt idx="72">
                  <c:v>2193914.8935489506</c:v>
                </c:pt>
                <c:pt idx="73">
                  <c:v>1905546.271265297</c:v>
                </c:pt>
                <c:pt idx="74">
                  <c:v>1655648.6751417874</c:v>
                </c:pt>
                <c:pt idx="75">
                  <c:v>1436436.4070917831</c:v>
                </c:pt>
                <c:pt idx="76">
                  <c:v>8524718.7793036196</c:v>
                </c:pt>
                <c:pt idx="77">
                  <c:v>7415025.4352520052</c:v>
                </c:pt>
                <c:pt idx="78">
                  <c:v>6441866.0772721674</c:v>
                </c:pt>
                <c:pt idx="79">
                  <c:v>5600642.848622418</c:v>
                </c:pt>
                <c:pt idx="80">
                  <c:v>4865360.1899648821</c:v>
                </c:pt>
                <c:pt idx="81">
                  <c:v>4227157.3372091474</c:v>
                </c:pt>
                <c:pt idx="82">
                  <c:v>3671852.9877811861</c:v>
                </c:pt>
                <c:pt idx="83">
                  <c:v>3190238.7040441381</c:v>
                </c:pt>
                <c:pt idx="84">
                  <c:v>2768368.5146565833</c:v>
                </c:pt>
                <c:pt idx="85">
                  <c:v>2408106.0421523135</c:v>
                </c:pt>
                <c:pt idx="86">
                  <c:v>2090390.9583104791</c:v>
                </c:pt>
                <c:pt idx="87">
                  <c:v>1817163.0740255518</c:v>
                </c:pt>
                <c:pt idx="88">
                  <c:v>1577154.2020766174</c:v>
                </c:pt>
                <c:pt idx="89">
                  <c:v>1371332.704812428</c:v>
                </c:pt>
                <c:pt idx="90">
                  <c:v>1189359.837126001</c:v>
                </c:pt>
                <c:pt idx="91">
                  <c:v>1032932.0307049101</c:v>
                </c:pt>
                <c:pt idx="92">
                  <c:v>896898.84175239899</c:v>
                </c:pt>
                <c:pt idx="93">
                  <c:v>779052.04564120038</c:v>
                </c:pt>
                <c:pt idx="94">
                  <c:v>675704.42836481857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604288"/>
        <c:axId val="92605824"/>
      </c:scatterChart>
      <c:valAx>
        <c:axId val="92604288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2605824"/>
        <c:crosses val="autoZero"/>
        <c:crossBetween val="midCat"/>
      </c:valAx>
      <c:valAx>
        <c:axId val="92605824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926042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'200C'!$A$2:$A$96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'200C'!$C$2:$C$96</c:f>
              <c:numCache>
                <c:formatCode>General</c:formatCode>
                <c:ptCount val="95"/>
                <c:pt idx="0">
                  <c:v>13.77</c:v>
                </c:pt>
                <c:pt idx="1">
                  <c:v>14.08</c:v>
                </c:pt>
                <c:pt idx="2">
                  <c:v>14.37</c:v>
                </c:pt>
                <c:pt idx="3">
                  <c:v>14.68</c:v>
                </c:pt>
                <c:pt idx="4">
                  <c:v>14.87</c:v>
                </c:pt>
                <c:pt idx="5">
                  <c:v>15.12</c:v>
                </c:pt>
                <c:pt idx="6">
                  <c:v>15.4</c:v>
                </c:pt>
                <c:pt idx="7">
                  <c:v>15.54</c:v>
                </c:pt>
                <c:pt idx="8">
                  <c:v>15.95</c:v>
                </c:pt>
                <c:pt idx="9">
                  <c:v>16.18</c:v>
                </c:pt>
                <c:pt idx="10">
                  <c:v>16.399999999999999</c:v>
                </c:pt>
                <c:pt idx="11">
                  <c:v>16.579999999999998</c:v>
                </c:pt>
                <c:pt idx="12">
                  <c:v>16.920000000000002</c:v>
                </c:pt>
                <c:pt idx="13">
                  <c:v>17.440000000000001</c:v>
                </c:pt>
                <c:pt idx="14">
                  <c:v>17.77</c:v>
                </c:pt>
                <c:pt idx="15">
                  <c:v>18.28</c:v>
                </c:pt>
                <c:pt idx="16">
                  <c:v>18.579999999999998</c:v>
                </c:pt>
                <c:pt idx="17">
                  <c:v>18.989999999999998</c:v>
                </c:pt>
                <c:pt idx="18">
                  <c:v>19.579999999999998</c:v>
                </c:pt>
                <c:pt idx="19">
                  <c:v>16.350000000000001</c:v>
                </c:pt>
                <c:pt idx="20">
                  <c:v>16.59</c:v>
                </c:pt>
                <c:pt idx="21">
                  <c:v>16.77</c:v>
                </c:pt>
                <c:pt idx="22">
                  <c:v>16.940000000000001</c:v>
                </c:pt>
                <c:pt idx="23">
                  <c:v>17.100000000000001</c:v>
                </c:pt>
                <c:pt idx="24">
                  <c:v>17.21</c:v>
                </c:pt>
                <c:pt idx="25">
                  <c:v>17.34</c:v>
                </c:pt>
                <c:pt idx="26">
                  <c:v>17.57</c:v>
                </c:pt>
                <c:pt idx="27">
                  <c:v>17.809999999999999</c:v>
                </c:pt>
                <c:pt idx="28">
                  <c:v>18.02</c:v>
                </c:pt>
                <c:pt idx="29">
                  <c:v>18.27</c:v>
                </c:pt>
                <c:pt idx="30">
                  <c:v>18.579999999999998</c:v>
                </c:pt>
                <c:pt idx="31">
                  <c:v>19.05</c:v>
                </c:pt>
                <c:pt idx="32">
                  <c:v>19.29</c:v>
                </c:pt>
                <c:pt idx="33">
                  <c:v>19.87</c:v>
                </c:pt>
                <c:pt idx="34">
                  <c:v>20.16</c:v>
                </c:pt>
                <c:pt idx="35">
                  <c:v>20.68</c:v>
                </c:pt>
                <c:pt idx="36">
                  <c:v>21.24</c:v>
                </c:pt>
                <c:pt idx="37">
                  <c:v>21.88</c:v>
                </c:pt>
                <c:pt idx="38">
                  <c:v>18.86</c:v>
                </c:pt>
                <c:pt idx="39">
                  <c:v>19.079999999999998</c:v>
                </c:pt>
                <c:pt idx="40">
                  <c:v>19.18</c:v>
                </c:pt>
                <c:pt idx="41">
                  <c:v>19.3</c:v>
                </c:pt>
                <c:pt idx="42">
                  <c:v>19.39</c:v>
                </c:pt>
                <c:pt idx="43">
                  <c:v>19.52</c:v>
                </c:pt>
                <c:pt idx="44">
                  <c:v>19.71</c:v>
                </c:pt>
                <c:pt idx="45">
                  <c:v>19.86</c:v>
                </c:pt>
                <c:pt idx="46">
                  <c:v>20.13</c:v>
                </c:pt>
                <c:pt idx="47">
                  <c:v>20.37</c:v>
                </c:pt>
                <c:pt idx="48">
                  <c:v>20.75</c:v>
                </c:pt>
                <c:pt idx="49">
                  <c:v>21.04</c:v>
                </c:pt>
                <c:pt idx="50">
                  <c:v>21.48</c:v>
                </c:pt>
                <c:pt idx="51">
                  <c:v>21.92</c:v>
                </c:pt>
                <c:pt idx="52">
                  <c:v>22.52</c:v>
                </c:pt>
                <c:pt idx="53">
                  <c:v>22.95</c:v>
                </c:pt>
                <c:pt idx="54">
                  <c:v>23.66</c:v>
                </c:pt>
                <c:pt idx="55">
                  <c:v>24.25</c:v>
                </c:pt>
                <c:pt idx="56">
                  <c:v>24.92</c:v>
                </c:pt>
                <c:pt idx="57">
                  <c:v>21.14</c:v>
                </c:pt>
                <c:pt idx="58">
                  <c:v>21.4</c:v>
                </c:pt>
                <c:pt idx="59">
                  <c:v>21.55</c:v>
                </c:pt>
                <c:pt idx="60">
                  <c:v>21.62</c:v>
                </c:pt>
                <c:pt idx="61">
                  <c:v>21.74</c:v>
                </c:pt>
                <c:pt idx="62">
                  <c:v>21.96</c:v>
                </c:pt>
                <c:pt idx="63">
                  <c:v>22.1</c:v>
                </c:pt>
                <c:pt idx="64">
                  <c:v>22.38</c:v>
                </c:pt>
                <c:pt idx="65">
                  <c:v>22.6</c:v>
                </c:pt>
                <c:pt idx="66">
                  <c:v>22.99</c:v>
                </c:pt>
                <c:pt idx="67">
                  <c:v>23.32</c:v>
                </c:pt>
                <c:pt idx="68">
                  <c:v>23.7</c:v>
                </c:pt>
                <c:pt idx="69">
                  <c:v>24.23</c:v>
                </c:pt>
                <c:pt idx="70">
                  <c:v>24.72</c:v>
                </c:pt>
                <c:pt idx="71">
                  <c:v>25.29</c:v>
                </c:pt>
                <c:pt idx="72">
                  <c:v>25.94</c:v>
                </c:pt>
                <c:pt idx="73">
                  <c:v>26.6</c:v>
                </c:pt>
                <c:pt idx="74">
                  <c:v>27.34</c:v>
                </c:pt>
                <c:pt idx="75">
                  <c:v>28.17</c:v>
                </c:pt>
                <c:pt idx="76">
                  <c:v>23.13</c:v>
                </c:pt>
                <c:pt idx="77">
                  <c:v>23.79</c:v>
                </c:pt>
                <c:pt idx="78">
                  <c:v>23.76</c:v>
                </c:pt>
                <c:pt idx="79">
                  <c:v>24.05</c:v>
                </c:pt>
                <c:pt idx="80">
                  <c:v>24.16</c:v>
                </c:pt>
                <c:pt idx="81">
                  <c:v>24.38</c:v>
                </c:pt>
                <c:pt idx="82">
                  <c:v>24.56</c:v>
                </c:pt>
                <c:pt idx="83">
                  <c:v>24.99</c:v>
                </c:pt>
                <c:pt idx="84">
                  <c:v>25.16</c:v>
                </c:pt>
                <c:pt idx="85">
                  <c:v>25.52</c:v>
                </c:pt>
                <c:pt idx="86">
                  <c:v>26</c:v>
                </c:pt>
                <c:pt idx="87">
                  <c:v>26.47</c:v>
                </c:pt>
                <c:pt idx="88">
                  <c:v>27.12</c:v>
                </c:pt>
                <c:pt idx="89">
                  <c:v>27.58</c:v>
                </c:pt>
                <c:pt idx="90">
                  <c:v>28.61</c:v>
                </c:pt>
                <c:pt idx="91">
                  <c:v>29.02</c:v>
                </c:pt>
                <c:pt idx="92">
                  <c:v>29.99</c:v>
                </c:pt>
                <c:pt idx="93">
                  <c:v>30.6</c:v>
                </c:pt>
                <c:pt idx="94">
                  <c:v>31.34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'200C'!$A$2:$A$96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'200C'!$K$2:$K$96</c:f>
              <c:numCache>
                <c:formatCode>General</c:formatCode>
                <c:ptCount val="95"/>
                <c:pt idx="0">
                  <c:v>22.484971616379525</c:v>
                </c:pt>
                <c:pt idx="1">
                  <c:v>19.921519014129643</c:v>
                </c:pt>
                <c:pt idx="2">
                  <c:v>20.636373134784286</c:v>
                </c:pt>
                <c:pt idx="3">
                  <c:v>21.293500583927074</c:v>
                </c:pt>
                <c:pt idx="4">
                  <c:v>21.900204529819639</c:v>
                </c:pt>
                <c:pt idx="5">
                  <c:v>22.453116062441705</c:v>
                </c:pt>
                <c:pt idx="6">
                  <c:v>22.955437679206749</c:v>
                </c:pt>
                <c:pt idx="7">
                  <c:v>23.408040861822148</c:v>
                </c:pt>
                <c:pt idx="8">
                  <c:v>23.818099761541124</c:v>
                </c:pt>
                <c:pt idx="9">
                  <c:v>24.179301797121898</c:v>
                </c:pt>
                <c:pt idx="10">
                  <c:v>24.503762419039905</c:v>
                </c:pt>
                <c:pt idx="11">
                  <c:v>24.794548497459516</c:v>
                </c:pt>
                <c:pt idx="12">
                  <c:v>25.049851743334212</c:v>
                </c:pt>
                <c:pt idx="13">
                  <c:v>25.274489516583373</c:v>
                </c:pt>
                <c:pt idx="14">
                  <c:v>25.476175456465164</c:v>
                </c:pt>
                <c:pt idx="15">
                  <c:v>25.651910707285928</c:v>
                </c:pt>
                <c:pt idx="16">
                  <c:v>25.806548837837369</c:v>
                </c:pt>
                <c:pt idx="17">
                  <c:v>25.941909114898049</c:v>
                </c:pt>
                <c:pt idx="18">
                  <c:v>26.061708723922617</c:v>
                </c:pt>
                <c:pt idx="19">
                  <c:v>23.283459694190412</c:v>
                </c:pt>
                <c:pt idx="20">
                  <c:v>23.702162530710126</c:v>
                </c:pt>
                <c:pt idx="21">
                  <c:v>24.080222138728136</c:v>
                </c:pt>
                <c:pt idx="22">
                  <c:v>24.415533892703849</c:v>
                </c:pt>
                <c:pt idx="23">
                  <c:v>24.715302031921624</c:v>
                </c:pt>
                <c:pt idx="24">
                  <c:v>24.980700408564932</c:v>
                </c:pt>
                <c:pt idx="25">
                  <c:v>25.215670865420339</c:v>
                </c:pt>
                <c:pt idx="26">
                  <c:v>25.422583827482782</c:v>
                </c:pt>
                <c:pt idx="27">
                  <c:v>25.606268013456955</c:v>
                </c:pt>
                <c:pt idx="28">
                  <c:v>25.765195139586304</c:v>
                </c:pt>
                <c:pt idx="29">
                  <c:v>25.905738150076012</c:v>
                </c:pt>
                <c:pt idx="30">
                  <c:v>26.029967569991289</c:v>
                </c:pt>
                <c:pt idx="31">
                  <c:v>26.137735464240802</c:v>
                </c:pt>
                <c:pt idx="32">
                  <c:v>26.231586780008591</c:v>
                </c:pt>
                <c:pt idx="33">
                  <c:v>26.31510557581856</c:v>
                </c:pt>
                <c:pt idx="34">
                  <c:v>26.387334883123099</c:v>
                </c:pt>
                <c:pt idx="35">
                  <c:v>26.450505598763815</c:v>
                </c:pt>
                <c:pt idx="36">
                  <c:v>26.505536727060086</c:v>
                </c:pt>
                <c:pt idx="37">
                  <c:v>26.55407342684056</c:v>
                </c:pt>
                <c:pt idx="38">
                  <c:v>25.383360338007805</c:v>
                </c:pt>
                <c:pt idx="39">
                  <c:v>25.569917282907305</c:v>
                </c:pt>
                <c:pt idx="40">
                  <c:v>25.735238559782292</c:v>
                </c:pt>
                <c:pt idx="41">
                  <c:v>25.879467356334175</c:v>
                </c:pt>
                <c:pt idx="42">
                  <c:v>26.00655975435528</c:v>
                </c:pt>
                <c:pt idx="43">
                  <c:v>26.117671466119845</c:v>
                </c:pt>
                <c:pt idx="44">
                  <c:v>26.214977768132709</c:v>
                </c:pt>
                <c:pt idx="45">
                  <c:v>26.299868322525928</c:v>
                </c:pt>
                <c:pt idx="46">
                  <c:v>26.374634892656545</c:v>
                </c:pt>
                <c:pt idx="47">
                  <c:v>26.43890440304374</c:v>
                </c:pt>
                <c:pt idx="48">
                  <c:v>26.495447640681938</c:v>
                </c:pt>
                <c:pt idx="49">
                  <c:v>26.54523652623018</c:v>
                </c:pt>
                <c:pt idx="50">
                  <c:v>26.588324464439093</c:v>
                </c:pt>
                <c:pt idx="51">
                  <c:v>26.625817525493417</c:v>
                </c:pt>
                <c:pt idx="52">
                  <c:v>26.659215554526856</c:v>
                </c:pt>
                <c:pt idx="53">
                  <c:v>26.688190115813935</c:v>
                </c:pt>
                <c:pt idx="54">
                  <c:v>26.713677716477964</c:v>
                </c:pt>
                <c:pt idx="55">
                  <c:v>26.736083489878542</c:v>
                </c:pt>
                <c:pt idx="56">
                  <c:v>26.756109421561707</c:v>
                </c:pt>
                <c:pt idx="57">
                  <c:v>26.244130308182857</c:v>
                </c:pt>
                <c:pt idx="58">
                  <c:v>26.325170213923631</c:v>
                </c:pt>
                <c:pt idx="59">
                  <c:v>26.396512531844351</c:v>
                </c:pt>
                <c:pt idx="60">
                  <c:v>26.458419603523417</c:v>
                </c:pt>
                <c:pt idx="61">
                  <c:v>26.512746946725194</c:v>
                </c:pt>
                <c:pt idx="62">
                  <c:v>26.560108144228391</c:v>
                </c:pt>
                <c:pt idx="63">
                  <c:v>26.601524229393082</c:v>
                </c:pt>
                <c:pt idx="64">
                  <c:v>26.637659309508201</c:v>
                </c:pt>
                <c:pt idx="65">
                  <c:v>26.669546468643201</c:v>
                </c:pt>
                <c:pt idx="66">
                  <c:v>26.6970702883375</c:v>
                </c:pt>
                <c:pt idx="67">
                  <c:v>26.721451425794093</c:v>
                </c:pt>
                <c:pt idx="68">
                  <c:v>26.743143425842398</c:v>
                </c:pt>
                <c:pt idx="69">
                  <c:v>26.762194768164335</c:v>
                </c:pt>
                <c:pt idx="70">
                  <c:v>26.779109810881259</c:v>
                </c:pt>
                <c:pt idx="71">
                  <c:v>26.79459380966814</c:v>
                </c:pt>
                <c:pt idx="72">
                  <c:v>26.808520936975004</c:v>
                </c:pt>
                <c:pt idx="73">
                  <c:v>26.821355501257653</c:v>
                </c:pt>
                <c:pt idx="74">
                  <c:v>26.833322944935748</c:v>
                </c:pt>
                <c:pt idx="75">
                  <c:v>26.844832881469404</c:v>
                </c:pt>
                <c:pt idx="76">
                  <c:v>26.57464407165897</c:v>
                </c:pt>
                <c:pt idx="77">
                  <c:v>26.614055123775021</c:v>
                </c:pt>
                <c:pt idx="78">
                  <c:v>26.648791800310534</c:v>
                </c:pt>
                <c:pt idx="79">
                  <c:v>26.679023484315461</c:v>
                </c:pt>
                <c:pt idx="80">
                  <c:v>26.705689572160537</c:v>
                </c:pt>
                <c:pt idx="81">
                  <c:v>26.729119401440521</c:v>
                </c:pt>
                <c:pt idx="82">
                  <c:v>26.749841063506587</c:v>
                </c:pt>
                <c:pt idx="83">
                  <c:v>26.768206634068211</c:v>
                </c:pt>
                <c:pt idx="84">
                  <c:v>26.784763132433728</c:v>
                </c:pt>
                <c:pt idx="85">
                  <c:v>26.79944276280316</c:v>
                </c:pt>
                <c:pt idx="86">
                  <c:v>26.813034646471834</c:v>
                </c:pt>
                <c:pt idx="87">
                  <c:v>26.825478706744942</c:v>
                </c:pt>
                <c:pt idx="88">
                  <c:v>26.837311613015654</c:v>
                </c:pt>
                <c:pt idx="89">
                  <c:v>26.848509353943189</c:v>
                </c:pt>
                <c:pt idx="90">
                  <c:v>26.859676941895682</c:v>
                </c:pt>
                <c:pt idx="91">
                  <c:v>26.870769191376052</c:v>
                </c:pt>
                <c:pt idx="92">
                  <c:v>26.88218097611357</c:v>
                </c:pt>
                <c:pt idx="93">
                  <c:v>26.894157593187224</c:v>
                </c:pt>
                <c:pt idx="94">
                  <c:v>26.90718358655441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644864"/>
        <c:axId val="92646400"/>
      </c:scatterChart>
      <c:valAx>
        <c:axId val="92644864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2646400"/>
        <c:crosses val="autoZero"/>
        <c:crossBetween val="midCat"/>
      </c:valAx>
      <c:valAx>
        <c:axId val="92646400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26448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'5atm'!$A$2:$A$96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'5atm'!$B$2:$B$96</c:f>
              <c:numCache>
                <c:formatCode>0.00E+00</c:formatCode>
                <c:ptCount val="95"/>
                <c:pt idx="0">
                  <c:v>215740000</c:v>
                </c:pt>
                <c:pt idx="1">
                  <c:v>194970000</c:v>
                </c:pt>
                <c:pt idx="2">
                  <c:v>175900000</c:v>
                </c:pt>
                <c:pt idx="3">
                  <c:v>158390000</c:v>
                </c:pt>
                <c:pt idx="4">
                  <c:v>141760000</c:v>
                </c:pt>
                <c:pt idx="5">
                  <c:v>126730000</c:v>
                </c:pt>
                <c:pt idx="6">
                  <c:v>112590000</c:v>
                </c:pt>
                <c:pt idx="7">
                  <c:v>99559000</c:v>
                </c:pt>
                <c:pt idx="8">
                  <c:v>87710000</c:v>
                </c:pt>
                <c:pt idx="9">
                  <c:v>76958000</c:v>
                </c:pt>
                <c:pt idx="10">
                  <c:v>67167000</c:v>
                </c:pt>
                <c:pt idx="11">
                  <c:v>58274000</c:v>
                </c:pt>
                <c:pt idx="12">
                  <c:v>50288000</c:v>
                </c:pt>
                <c:pt idx="13">
                  <c:v>43304000</c:v>
                </c:pt>
                <c:pt idx="14">
                  <c:v>37123000</c:v>
                </c:pt>
                <c:pt idx="15">
                  <c:v>31677000</c:v>
                </c:pt>
                <c:pt idx="16">
                  <c:v>27137000</c:v>
                </c:pt>
                <c:pt idx="17">
                  <c:v>23117000</c:v>
                </c:pt>
                <c:pt idx="18">
                  <c:v>19630000</c:v>
                </c:pt>
                <c:pt idx="19">
                  <c:v>109510000</c:v>
                </c:pt>
                <c:pt idx="20">
                  <c:v>95400000</c:v>
                </c:pt>
                <c:pt idx="21">
                  <c:v>83080000</c:v>
                </c:pt>
                <c:pt idx="22">
                  <c:v>72214000</c:v>
                </c:pt>
                <c:pt idx="23">
                  <c:v>62504000</c:v>
                </c:pt>
                <c:pt idx="24">
                  <c:v>53890000</c:v>
                </c:pt>
                <c:pt idx="25">
                  <c:v>46208000</c:v>
                </c:pt>
                <c:pt idx="26">
                  <c:v>39533000</c:v>
                </c:pt>
                <c:pt idx="27">
                  <c:v>33578000</c:v>
                </c:pt>
                <c:pt idx="28">
                  <c:v>28386000</c:v>
                </c:pt>
                <c:pt idx="29">
                  <c:v>23873000</c:v>
                </c:pt>
                <c:pt idx="30">
                  <c:v>19971000</c:v>
                </c:pt>
                <c:pt idx="31">
                  <c:v>16627000</c:v>
                </c:pt>
                <c:pt idx="32">
                  <c:v>13751000</c:v>
                </c:pt>
                <c:pt idx="33">
                  <c:v>11293000</c:v>
                </c:pt>
                <c:pt idx="34">
                  <c:v>9200800</c:v>
                </c:pt>
                <c:pt idx="35">
                  <c:v>7409600</c:v>
                </c:pt>
                <c:pt idx="36">
                  <c:v>5942000</c:v>
                </c:pt>
                <c:pt idx="37">
                  <c:v>4767300</c:v>
                </c:pt>
                <c:pt idx="38">
                  <c:v>42746000</c:v>
                </c:pt>
                <c:pt idx="39">
                  <c:v>35606000</c:v>
                </c:pt>
                <c:pt idx="40">
                  <c:v>29648000</c:v>
                </c:pt>
                <c:pt idx="41">
                  <c:v>24632000</c:v>
                </c:pt>
                <c:pt idx="42">
                  <c:v>20373000</c:v>
                </c:pt>
                <c:pt idx="43">
                  <c:v>16772000</c:v>
                </c:pt>
                <c:pt idx="44">
                  <c:v>13728000</c:v>
                </c:pt>
                <c:pt idx="45">
                  <c:v>11176000</c:v>
                </c:pt>
                <c:pt idx="46">
                  <c:v>9036800</c:v>
                </c:pt>
                <c:pt idx="47">
                  <c:v>7264800</c:v>
                </c:pt>
                <c:pt idx="48">
                  <c:v>5810900</c:v>
                </c:pt>
                <c:pt idx="49">
                  <c:v>4613600</c:v>
                </c:pt>
                <c:pt idx="50">
                  <c:v>3634800</c:v>
                </c:pt>
                <c:pt idx="51">
                  <c:v>2836300</c:v>
                </c:pt>
                <c:pt idx="52">
                  <c:v>2194400</c:v>
                </c:pt>
                <c:pt idx="53">
                  <c:v>1676800</c:v>
                </c:pt>
                <c:pt idx="54">
                  <c:v>1266000</c:v>
                </c:pt>
                <c:pt idx="55" formatCode="General">
                  <c:v>951340</c:v>
                </c:pt>
                <c:pt idx="56" formatCode="General">
                  <c:v>714360</c:v>
                </c:pt>
                <c:pt idx="57">
                  <c:v>12657000</c:v>
                </c:pt>
                <c:pt idx="58">
                  <c:v>10622000</c:v>
                </c:pt>
                <c:pt idx="59">
                  <c:v>8600300</c:v>
                </c:pt>
                <c:pt idx="60">
                  <c:v>6843400</c:v>
                </c:pt>
                <c:pt idx="61">
                  <c:v>5382200</c:v>
                </c:pt>
                <c:pt idx="62">
                  <c:v>4194600</c:v>
                </c:pt>
                <c:pt idx="63">
                  <c:v>3242200</c:v>
                </c:pt>
                <c:pt idx="64">
                  <c:v>2489100</c:v>
                </c:pt>
                <c:pt idx="65">
                  <c:v>1899900</c:v>
                </c:pt>
                <c:pt idx="66">
                  <c:v>1439200</c:v>
                </c:pt>
                <c:pt idx="67">
                  <c:v>1080600</c:v>
                </c:pt>
                <c:pt idx="68" formatCode="General">
                  <c:v>807040</c:v>
                </c:pt>
                <c:pt idx="69" formatCode="General">
                  <c:v>598570</c:v>
                </c:pt>
                <c:pt idx="70" formatCode="General">
                  <c:v>439590</c:v>
                </c:pt>
                <c:pt idx="71" formatCode="General">
                  <c:v>319520</c:v>
                </c:pt>
                <c:pt idx="72" formatCode="General">
                  <c:v>229330</c:v>
                </c:pt>
                <c:pt idx="73" formatCode="General">
                  <c:v>163310</c:v>
                </c:pt>
                <c:pt idx="74" formatCode="General">
                  <c:v>116250</c:v>
                </c:pt>
                <c:pt idx="75" formatCode="General">
                  <c:v>81740</c:v>
                </c:pt>
                <c:pt idx="76">
                  <c:v>3026700</c:v>
                </c:pt>
                <c:pt idx="77">
                  <c:v>2700400</c:v>
                </c:pt>
                <c:pt idx="78">
                  <c:v>2182800</c:v>
                </c:pt>
                <c:pt idx="79">
                  <c:v>1681600</c:v>
                </c:pt>
                <c:pt idx="80">
                  <c:v>1265100</c:v>
                </c:pt>
                <c:pt idx="81" formatCode="General">
                  <c:v>938140</c:v>
                </c:pt>
                <c:pt idx="82" formatCode="General">
                  <c:v>689840</c:v>
                </c:pt>
                <c:pt idx="83" formatCode="General">
                  <c:v>504060</c:v>
                </c:pt>
                <c:pt idx="84" formatCode="General">
                  <c:v>365390</c:v>
                </c:pt>
                <c:pt idx="85" formatCode="General">
                  <c:v>263650</c:v>
                </c:pt>
                <c:pt idx="86" formatCode="General">
                  <c:v>188630</c:v>
                </c:pt>
                <c:pt idx="87" formatCode="General">
                  <c:v>134050</c:v>
                </c:pt>
                <c:pt idx="88" formatCode="General">
                  <c:v>94560</c:v>
                </c:pt>
                <c:pt idx="89" formatCode="General">
                  <c:v>66115</c:v>
                </c:pt>
                <c:pt idx="90" formatCode="General">
                  <c:v>45732</c:v>
                </c:pt>
                <c:pt idx="91" formatCode="General">
                  <c:v>31277</c:v>
                </c:pt>
                <c:pt idx="92" formatCode="General">
                  <c:v>21258</c:v>
                </c:pt>
                <c:pt idx="93" formatCode="General">
                  <c:v>14429</c:v>
                </c:pt>
                <c:pt idx="94" formatCode="General">
                  <c:v>9680.2999999999993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'5atm'!$A$2:$A$96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'5atm'!$J$2:$J$96</c:f>
              <c:numCache>
                <c:formatCode>General</c:formatCode>
                <c:ptCount val="95"/>
                <c:pt idx="0">
                  <c:v>203100723.13586444</c:v>
                </c:pt>
                <c:pt idx="1">
                  <c:v>195423491.94116187</c:v>
                </c:pt>
                <c:pt idx="2">
                  <c:v>174878175.4556441</c:v>
                </c:pt>
                <c:pt idx="3">
                  <c:v>155949869.08454928</c:v>
                </c:pt>
                <c:pt idx="4">
                  <c:v>138438926.96793705</c:v>
                </c:pt>
                <c:pt idx="5">
                  <c:v>122451609.89694354</c:v>
                </c:pt>
                <c:pt idx="6">
                  <c:v>107903320.29030567</c:v>
                </c:pt>
                <c:pt idx="7">
                  <c:v>94775732.649718121</c:v>
                </c:pt>
                <c:pt idx="8">
                  <c:v>82866637.585036233</c:v>
                </c:pt>
                <c:pt idx="9">
                  <c:v>72364815.01767461</c:v>
                </c:pt>
                <c:pt idx="10">
                  <c:v>62922934.695323184</c:v>
                </c:pt>
                <c:pt idx="11">
                  <c:v>54455950.658075526</c:v>
                </c:pt>
                <c:pt idx="12">
                  <c:v>47020605.398585424</c:v>
                </c:pt>
                <c:pt idx="13">
                  <c:v>40480431.370439053</c:v>
                </c:pt>
                <c:pt idx="14">
                  <c:v>34614576.22612945</c:v>
                </c:pt>
                <c:pt idx="15">
                  <c:v>29513787.748664577</c:v>
                </c:pt>
                <c:pt idx="16">
                  <c:v>25040224.829839747</c:v>
                </c:pt>
                <c:pt idx="17">
                  <c:v>21144044.095811483</c:v>
                </c:pt>
                <c:pt idx="18">
                  <c:v>17720906.459703971</c:v>
                </c:pt>
                <c:pt idx="19">
                  <c:v>98390971.062438816</c:v>
                </c:pt>
                <c:pt idx="20">
                  <c:v>86235197.732008308</c:v>
                </c:pt>
                <c:pt idx="21">
                  <c:v>75246554.457089871</c:v>
                </c:pt>
                <c:pt idx="22">
                  <c:v>65491094.163879171</c:v>
                </c:pt>
                <c:pt idx="23">
                  <c:v>56763748.346846543</c:v>
                </c:pt>
                <c:pt idx="24">
                  <c:v>49034488.200418845</c:v>
                </c:pt>
                <c:pt idx="25">
                  <c:v>42192455.590094328</c:v>
                </c:pt>
                <c:pt idx="26">
                  <c:v>36172337.409939803</c:v>
                </c:pt>
                <c:pt idx="27">
                  <c:v>30837246.456160191</c:v>
                </c:pt>
                <c:pt idx="28">
                  <c:v>26234681.198094305</c:v>
                </c:pt>
                <c:pt idx="29">
                  <c:v>22182782.117024824</c:v>
                </c:pt>
                <c:pt idx="30">
                  <c:v>18624870.136633132</c:v>
                </c:pt>
                <c:pt idx="31">
                  <c:v>15567104.291530835</c:v>
                </c:pt>
                <c:pt idx="32">
                  <c:v>12937745.561351765</c:v>
                </c:pt>
                <c:pt idx="33">
                  <c:v>10637370.406710068</c:v>
                </c:pt>
                <c:pt idx="34">
                  <c:v>8691984.5015876628</c:v>
                </c:pt>
                <c:pt idx="35">
                  <c:v>7038623.544889682</c:v>
                </c:pt>
                <c:pt idx="36">
                  <c:v>5649423.5770608904</c:v>
                </c:pt>
                <c:pt idx="37">
                  <c:v>4478182.8745147232</c:v>
                </c:pt>
                <c:pt idx="38">
                  <c:v>37312928.27598121</c:v>
                </c:pt>
                <c:pt idx="39">
                  <c:v>31892020.826221589</c:v>
                </c:pt>
                <c:pt idx="40">
                  <c:v>27100882.243764382</c:v>
                </c:pt>
                <c:pt idx="41">
                  <c:v>22938406.253107786</c:v>
                </c:pt>
                <c:pt idx="42">
                  <c:v>19293008.971077301</c:v>
                </c:pt>
                <c:pt idx="43">
                  <c:v>16133756.246173743</c:v>
                </c:pt>
                <c:pt idx="44">
                  <c:v>13400146.691007622</c:v>
                </c:pt>
                <c:pt idx="45">
                  <c:v>11053540.120936342</c:v>
                </c:pt>
                <c:pt idx="46">
                  <c:v>9030336.4216707703</c:v>
                </c:pt>
                <c:pt idx="47">
                  <c:v>7338122.6909137042</c:v>
                </c:pt>
                <c:pt idx="48">
                  <c:v>5899784.9235362196</c:v>
                </c:pt>
                <c:pt idx="49">
                  <c:v>4686912.316252741</c:v>
                </c:pt>
                <c:pt idx="50">
                  <c:v>3691625.3425967391</c:v>
                </c:pt>
                <c:pt idx="51">
                  <c:v>2879184.4228839618</c:v>
                </c:pt>
                <c:pt idx="52">
                  <c:v>2209001.3440168514</c:v>
                </c:pt>
                <c:pt idx="53">
                  <c:v>1678300.1755872227</c:v>
                </c:pt>
                <c:pt idx="54">
                  <c:v>1258579.5835696415</c:v>
                </c:pt>
                <c:pt idx="55">
                  <c:v>932419.23288645665</c:v>
                </c:pt>
                <c:pt idx="56">
                  <c:v>679622.12177344621</c:v>
                </c:pt>
                <c:pt idx="57">
                  <c:v>12589498.653961303</c:v>
                </c:pt>
                <c:pt idx="58">
                  <c:v>10363471.763418477</c:v>
                </c:pt>
                <c:pt idx="59">
                  <c:v>8448599.7984076478</c:v>
                </c:pt>
                <c:pt idx="60">
                  <c:v>6835525.2135099601</c:v>
                </c:pt>
                <c:pt idx="61">
                  <c:v>5471839.569363202</c:v>
                </c:pt>
                <c:pt idx="62">
                  <c:v>4336928.3840889623</c:v>
                </c:pt>
                <c:pt idx="63">
                  <c:v>3399216.955430116</c:v>
                </c:pt>
                <c:pt idx="64">
                  <c:v>2635161.0594244897</c:v>
                </c:pt>
                <c:pt idx="65">
                  <c:v>2013848.2102319484</c:v>
                </c:pt>
                <c:pt idx="66">
                  <c:v>1526645.9013657265</c:v>
                </c:pt>
                <c:pt idx="67">
                  <c:v>1140568.2313465837</c:v>
                </c:pt>
                <c:pt idx="68">
                  <c:v>838899.8268678725</c:v>
                </c:pt>
                <c:pt idx="69">
                  <c:v>610683.41847972409</c:v>
                </c:pt>
                <c:pt idx="70">
                  <c:v>439589.9891248722</c:v>
                </c:pt>
                <c:pt idx="71">
                  <c:v>310494.86348045577</c:v>
                </c:pt>
                <c:pt idx="72">
                  <c:v>217288.57605509323</c:v>
                </c:pt>
                <c:pt idx="73">
                  <c:v>150166.76539356718</c:v>
                </c:pt>
                <c:pt idx="74">
                  <c:v>102701.10404426472</c:v>
                </c:pt>
                <c:pt idx="75">
                  <c:v>69215.413351796524</c:v>
                </c:pt>
                <c:pt idx="76">
                  <c:v>4001241.0140565713</c:v>
                </c:pt>
                <c:pt idx="77">
                  <c:v>3127878.4280269351</c:v>
                </c:pt>
                <c:pt idx="78">
                  <c:v>2412018.5650769551</c:v>
                </c:pt>
                <c:pt idx="79">
                  <c:v>1840489.259426638</c:v>
                </c:pt>
                <c:pt idx="80">
                  <c:v>1384894.6161595949</c:v>
                </c:pt>
                <c:pt idx="81">
                  <c:v>1029140.6223321554</c:v>
                </c:pt>
                <c:pt idx="82">
                  <c:v>754559.41929353587</c:v>
                </c:pt>
                <c:pt idx="83">
                  <c:v>546362.86972552212</c:v>
                </c:pt>
                <c:pt idx="84">
                  <c:v>389356.97032408282</c:v>
                </c:pt>
                <c:pt idx="85">
                  <c:v>275587.52912620897</c:v>
                </c:pt>
                <c:pt idx="86">
                  <c:v>191677.8119258981</c:v>
                </c:pt>
                <c:pt idx="87">
                  <c:v>132240.90925323605</c:v>
                </c:pt>
                <c:pt idx="88">
                  <c:v>89841.979613764895</c:v>
                </c:pt>
                <c:pt idx="89">
                  <c:v>60712.964779217997</c:v>
                </c:pt>
                <c:pt idx="90">
                  <c:v>40348.23266746218</c:v>
                </c:pt>
                <c:pt idx="91">
                  <c:v>26686.118672815548</c:v>
                </c:pt>
                <c:pt idx="92">
                  <c:v>17503.501051971391</c:v>
                </c:pt>
                <c:pt idx="93">
                  <c:v>11414.1014104727</c:v>
                </c:pt>
                <c:pt idx="94">
                  <c:v>7365.3423321641485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784128"/>
        <c:axId val="92785664"/>
      </c:scatterChart>
      <c:valAx>
        <c:axId val="92784128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2785664"/>
        <c:crosses val="autoZero"/>
        <c:crossBetween val="midCat"/>
      </c:valAx>
      <c:valAx>
        <c:axId val="92785664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927841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'5atm'!$A$2:$A$96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'5atm'!$C$2:$C$96</c:f>
              <c:numCache>
                <c:formatCode>General</c:formatCode>
                <c:ptCount val="95"/>
                <c:pt idx="0">
                  <c:v>17.600000000000001</c:v>
                </c:pt>
                <c:pt idx="1">
                  <c:v>18.41</c:v>
                </c:pt>
                <c:pt idx="2">
                  <c:v>19.3</c:v>
                </c:pt>
                <c:pt idx="3">
                  <c:v>20.190000000000001</c:v>
                </c:pt>
                <c:pt idx="4">
                  <c:v>21.07</c:v>
                </c:pt>
                <c:pt idx="5">
                  <c:v>21.96</c:v>
                </c:pt>
                <c:pt idx="6">
                  <c:v>22.83</c:v>
                </c:pt>
                <c:pt idx="7">
                  <c:v>23.65</c:v>
                </c:pt>
                <c:pt idx="8">
                  <c:v>24.65</c:v>
                </c:pt>
                <c:pt idx="9">
                  <c:v>25.72</c:v>
                </c:pt>
                <c:pt idx="10">
                  <c:v>26.7</c:v>
                </c:pt>
                <c:pt idx="11">
                  <c:v>27.71</c:v>
                </c:pt>
                <c:pt idx="12">
                  <c:v>28.78</c:v>
                </c:pt>
                <c:pt idx="13">
                  <c:v>29.9</c:v>
                </c:pt>
                <c:pt idx="14">
                  <c:v>31.01</c:v>
                </c:pt>
                <c:pt idx="15">
                  <c:v>32.380000000000003</c:v>
                </c:pt>
                <c:pt idx="16">
                  <c:v>33.69</c:v>
                </c:pt>
                <c:pt idx="17">
                  <c:v>34.92</c:v>
                </c:pt>
                <c:pt idx="18">
                  <c:v>36.229999999999997</c:v>
                </c:pt>
                <c:pt idx="19">
                  <c:v>24.02</c:v>
                </c:pt>
                <c:pt idx="20">
                  <c:v>25.12</c:v>
                </c:pt>
                <c:pt idx="21">
                  <c:v>26.09</c:v>
                </c:pt>
                <c:pt idx="22">
                  <c:v>27.03</c:v>
                </c:pt>
                <c:pt idx="23">
                  <c:v>27.94</c:v>
                </c:pt>
                <c:pt idx="24">
                  <c:v>28.87</c:v>
                </c:pt>
                <c:pt idx="25">
                  <c:v>29.83</c:v>
                </c:pt>
                <c:pt idx="26">
                  <c:v>30.87</c:v>
                </c:pt>
                <c:pt idx="27">
                  <c:v>31.9</c:v>
                </c:pt>
                <c:pt idx="28">
                  <c:v>32.99</c:v>
                </c:pt>
                <c:pt idx="29">
                  <c:v>34.14</c:v>
                </c:pt>
                <c:pt idx="30">
                  <c:v>35.33</c:v>
                </c:pt>
                <c:pt idx="31">
                  <c:v>36.590000000000003</c:v>
                </c:pt>
                <c:pt idx="32">
                  <c:v>37.909999999999997</c:v>
                </c:pt>
                <c:pt idx="33">
                  <c:v>39.29</c:v>
                </c:pt>
                <c:pt idx="34">
                  <c:v>40.81</c:v>
                </c:pt>
                <c:pt idx="35">
                  <c:v>42.39</c:v>
                </c:pt>
                <c:pt idx="36">
                  <c:v>44</c:v>
                </c:pt>
                <c:pt idx="37">
                  <c:v>45.6</c:v>
                </c:pt>
                <c:pt idx="38">
                  <c:v>31.65</c:v>
                </c:pt>
                <c:pt idx="39">
                  <c:v>33.22</c:v>
                </c:pt>
                <c:pt idx="40">
                  <c:v>34.46</c:v>
                </c:pt>
                <c:pt idx="41">
                  <c:v>35.57</c:v>
                </c:pt>
                <c:pt idx="42">
                  <c:v>36.69</c:v>
                </c:pt>
                <c:pt idx="43">
                  <c:v>37.82</c:v>
                </c:pt>
                <c:pt idx="44">
                  <c:v>39</c:v>
                </c:pt>
                <c:pt idx="45">
                  <c:v>40.22</c:v>
                </c:pt>
                <c:pt idx="46">
                  <c:v>41.46</c:v>
                </c:pt>
                <c:pt idx="47">
                  <c:v>42.83</c:v>
                </c:pt>
                <c:pt idx="48">
                  <c:v>44.22</c:v>
                </c:pt>
                <c:pt idx="49">
                  <c:v>45.67</c:v>
                </c:pt>
                <c:pt idx="50">
                  <c:v>47.17</c:v>
                </c:pt>
                <c:pt idx="51">
                  <c:v>48.72</c:v>
                </c:pt>
                <c:pt idx="52">
                  <c:v>50.32</c:v>
                </c:pt>
                <c:pt idx="53">
                  <c:v>51.99</c:v>
                </c:pt>
                <c:pt idx="54">
                  <c:v>53.71</c:v>
                </c:pt>
                <c:pt idx="55">
                  <c:v>55.44</c:v>
                </c:pt>
                <c:pt idx="56">
                  <c:v>57.13</c:v>
                </c:pt>
                <c:pt idx="57">
                  <c:v>44.21</c:v>
                </c:pt>
                <c:pt idx="58">
                  <c:v>44.19</c:v>
                </c:pt>
                <c:pt idx="59">
                  <c:v>44.88</c:v>
                </c:pt>
                <c:pt idx="60">
                  <c:v>45.81</c:v>
                </c:pt>
                <c:pt idx="61">
                  <c:v>46.94</c:v>
                </c:pt>
                <c:pt idx="62">
                  <c:v>48.18</c:v>
                </c:pt>
                <c:pt idx="63">
                  <c:v>49.5</c:v>
                </c:pt>
                <c:pt idx="64">
                  <c:v>50.88</c:v>
                </c:pt>
                <c:pt idx="65">
                  <c:v>52.3</c:v>
                </c:pt>
                <c:pt idx="66">
                  <c:v>53.75</c:v>
                </c:pt>
                <c:pt idx="67">
                  <c:v>55.23</c:v>
                </c:pt>
                <c:pt idx="68">
                  <c:v>56.73</c:v>
                </c:pt>
                <c:pt idx="69">
                  <c:v>58.24</c:v>
                </c:pt>
                <c:pt idx="70">
                  <c:v>59.79</c:v>
                </c:pt>
                <c:pt idx="71">
                  <c:v>61.38</c:v>
                </c:pt>
                <c:pt idx="72">
                  <c:v>63</c:v>
                </c:pt>
                <c:pt idx="73">
                  <c:v>64.650000000000006</c:v>
                </c:pt>
                <c:pt idx="74">
                  <c:v>66.28</c:v>
                </c:pt>
                <c:pt idx="75">
                  <c:v>67.95</c:v>
                </c:pt>
                <c:pt idx="76">
                  <c:v>66.41</c:v>
                </c:pt>
                <c:pt idx="77">
                  <c:v>58.75</c:v>
                </c:pt>
                <c:pt idx="78">
                  <c:v>56.54</c:v>
                </c:pt>
                <c:pt idx="79">
                  <c:v>56.18</c:v>
                </c:pt>
                <c:pt idx="80">
                  <c:v>56.82</c:v>
                </c:pt>
                <c:pt idx="81">
                  <c:v>57.86</c:v>
                </c:pt>
                <c:pt idx="82">
                  <c:v>59.14</c:v>
                </c:pt>
                <c:pt idx="83">
                  <c:v>60.49</c:v>
                </c:pt>
                <c:pt idx="84">
                  <c:v>61.85</c:v>
                </c:pt>
                <c:pt idx="85">
                  <c:v>63.24</c:v>
                </c:pt>
                <c:pt idx="86">
                  <c:v>64.64</c:v>
                </c:pt>
                <c:pt idx="87">
                  <c:v>66.05</c:v>
                </c:pt>
                <c:pt idx="88">
                  <c:v>67.510000000000005</c:v>
                </c:pt>
                <c:pt idx="89">
                  <c:v>68.98</c:v>
                </c:pt>
                <c:pt idx="90">
                  <c:v>70.510000000000005</c:v>
                </c:pt>
                <c:pt idx="91">
                  <c:v>72.09</c:v>
                </c:pt>
                <c:pt idx="92">
                  <c:v>73.7</c:v>
                </c:pt>
                <c:pt idx="93">
                  <c:v>75.290000000000006</c:v>
                </c:pt>
                <c:pt idx="94">
                  <c:v>76.900000000000006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'5atm'!$A$2:$A$96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'5atm'!$K$2:$K$96</c:f>
              <c:numCache>
                <c:formatCode>General</c:formatCode>
                <c:ptCount val="95"/>
                <c:pt idx="0">
                  <c:v>22.48654235966584</c:v>
                </c:pt>
                <c:pt idx="1">
                  <c:v>20.499148467818259</c:v>
                </c:pt>
                <c:pt idx="2">
                  <c:v>21.325707988547773</c:v>
                </c:pt>
                <c:pt idx="3">
                  <c:v>22.112587407694871</c:v>
                </c:pt>
                <c:pt idx="4">
                  <c:v>22.871466178691964</c:v>
                </c:pt>
                <c:pt idx="5">
                  <c:v>23.601487008323872</c:v>
                </c:pt>
                <c:pt idx="6">
                  <c:v>24.310187305075804</c:v>
                </c:pt>
                <c:pt idx="7">
                  <c:v>25.002161017236354</c:v>
                </c:pt>
                <c:pt idx="8">
                  <c:v>25.692485697483594</c:v>
                </c:pt>
                <c:pt idx="9">
                  <c:v>26.373177234258549</c:v>
                </c:pt>
                <c:pt idx="10">
                  <c:v>27.069229313582206</c:v>
                </c:pt>
                <c:pt idx="11">
                  <c:v>27.79248306968173</c:v>
                </c:pt>
                <c:pt idx="12">
                  <c:v>28.540934647554849</c:v>
                </c:pt>
                <c:pt idx="13">
                  <c:v>29.327797425996344</c:v>
                </c:pt>
                <c:pt idx="14">
                  <c:v>30.183782733477496</c:v>
                </c:pt>
                <c:pt idx="15">
                  <c:v>31.097789061577611</c:v>
                </c:pt>
                <c:pt idx="16">
                  <c:v>32.09046016385247</c:v>
                </c:pt>
                <c:pt idx="17">
                  <c:v>33.168645755046015</c:v>
                </c:pt>
                <c:pt idx="18">
                  <c:v>34.357365032946014</c:v>
                </c:pt>
                <c:pt idx="19">
                  <c:v>24.805463176774758</c:v>
                </c:pt>
                <c:pt idx="20">
                  <c:v>25.489754058103518</c:v>
                </c:pt>
                <c:pt idx="21">
                  <c:v>26.178067732919875</c:v>
                </c:pt>
                <c:pt idx="22">
                  <c:v>26.870127107981936</c:v>
                </c:pt>
                <c:pt idx="23">
                  <c:v>27.583795521364646</c:v>
                </c:pt>
                <c:pt idx="24">
                  <c:v>28.325178957811694</c:v>
                </c:pt>
                <c:pt idx="25">
                  <c:v>29.107340715505661</c:v>
                </c:pt>
                <c:pt idx="26">
                  <c:v>29.939190025855861</c:v>
                </c:pt>
                <c:pt idx="27">
                  <c:v>30.841692685181751</c:v>
                </c:pt>
                <c:pt idx="28">
                  <c:v>31.803625088674718</c:v>
                </c:pt>
                <c:pt idx="29">
                  <c:v>32.856939977208157</c:v>
                </c:pt>
                <c:pt idx="30">
                  <c:v>34.01603541449613</c:v>
                </c:pt>
                <c:pt idx="31">
                  <c:v>35.269692469516698</c:v>
                </c:pt>
                <c:pt idx="32">
                  <c:v>36.628135046206673</c:v>
                </c:pt>
                <c:pt idx="33">
                  <c:v>38.131063050295026</c:v>
                </c:pt>
                <c:pt idx="34">
                  <c:v>39.742504783071141</c:v>
                </c:pt>
                <c:pt idx="35">
                  <c:v>41.479595218292161</c:v>
                </c:pt>
                <c:pt idx="36">
                  <c:v>43.333421282198053</c:v>
                </c:pt>
                <c:pt idx="37">
                  <c:v>45.324150690181163</c:v>
                </c:pt>
                <c:pt idx="38">
                  <c:v>29.768577282959537</c:v>
                </c:pt>
                <c:pt idx="39">
                  <c:v>30.647747954090796</c:v>
                </c:pt>
                <c:pt idx="40">
                  <c:v>31.606236508467447</c:v>
                </c:pt>
                <c:pt idx="41">
                  <c:v>32.642041510703926</c:v>
                </c:pt>
                <c:pt idx="42">
                  <c:v>33.777290805038582</c:v>
                </c:pt>
                <c:pt idx="43">
                  <c:v>35.014654873287121</c:v>
                </c:pt>
                <c:pt idx="44">
                  <c:v>36.365449663079126</c:v>
                </c:pt>
                <c:pt idx="45">
                  <c:v>37.831544239434422</c:v>
                </c:pt>
                <c:pt idx="46">
                  <c:v>39.433584806905273</c:v>
                </c:pt>
                <c:pt idx="47">
                  <c:v>41.132809487374544</c:v>
                </c:pt>
                <c:pt idx="48">
                  <c:v>42.964988523077665</c:v>
                </c:pt>
                <c:pt idx="49">
                  <c:v>44.932039402158438</c:v>
                </c:pt>
                <c:pt idx="50">
                  <c:v>46.991949927333422</c:v>
                </c:pt>
                <c:pt idx="51">
                  <c:v>49.140265820328281</c:v>
                </c:pt>
                <c:pt idx="52">
                  <c:v>51.415874571770878</c:v>
                </c:pt>
                <c:pt idx="53">
                  <c:v>53.742077588368694</c:v>
                </c:pt>
                <c:pt idx="54">
                  <c:v>56.125295933197542</c:v>
                </c:pt>
                <c:pt idx="55">
                  <c:v>58.535568271614657</c:v>
                </c:pt>
                <c:pt idx="56">
                  <c:v>60.980994206905628</c:v>
                </c:pt>
                <c:pt idx="57">
                  <c:v>36.833749121500027</c:v>
                </c:pt>
                <c:pt idx="58">
                  <c:v>38.335937878662328</c:v>
                </c:pt>
                <c:pt idx="59">
                  <c:v>39.9734231153598</c:v>
                </c:pt>
                <c:pt idx="60">
                  <c:v>41.724229767064742</c:v>
                </c:pt>
                <c:pt idx="61">
                  <c:v>43.605528205786079</c:v>
                </c:pt>
                <c:pt idx="62">
                  <c:v>45.600388944094426</c:v>
                </c:pt>
                <c:pt idx="63">
                  <c:v>47.705647301374981</c:v>
                </c:pt>
                <c:pt idx="64">
                  <c:v>49.90339318440315</c:v>
                </c:pt>
                <c:pt idx="65">
                  <c:v>52.203581061843508</c:v>
                </c:pt>
                <c:pt idx="66">
                  <c:v>54.533127901767898</c:v>
                </c:pt>
                <c:pt idx="67">
                  <c:v>56.925413187597954</c:v>
                </c:pt>
                <c:pt idx="68">
                  <c:v>59.36441503670541</c:v>
                </c:pt>
                <c:pt idx="69">
                  <c:v>61.783665241118221</c:v>
                </c:pt>
                <c:pt idx="70">
                  <c:v>64.167853029049155</c:v>
                </c:pt>
                <c:pt idx="71">
                  <c:v>66.546267791688095</c:v>
                </c:pt>
                <c:pt idx="72">
                  <c:v>68.828191887549352</c:v>
                </c:pt>
                <c:pt idx="73">
                  <c:v>71.01615389413783</c:v>
                </c:pt>
                <c:pt idx="74">
                  <c:v>73.081428155081284</c:v>
                </c:pt>
                <c:pt idx="75">
                  <c:v>75.032447655457517</c:v>
                </c:pt>
                <c:pt idx="76">
                  <c:v>46.295778896225173</c:v>
                </c:pt>
                <c:pt idx="77">
                  <c:v>48.424870322963066</c:v>
                </c:pt>
                <c:pt idx="78">
                  <c:v>50.663487407276413</c:v>
                </c:pt>
                <c:pt idx="79">
                  <c:v>52.965870881473812</c:v>
                </c:pt>
                <c:pt idx="80">
                  <c:v>55.340308371995064</c:v>
                </c:pt>
                <c:pt idx="81">
                  <c:v>57.751650527338619</c:v>
                </c:pt>
                <c:pt idx="82">
                  <c:v>60.183836859432347</c:v>
                </c:pt>
                <c:pt idx="83">
                  <c:v>62.605077505363688</c:v>
                </c:pt>
                <c:pt idx="84">
                  <c:v>65.015085003266762</c:v>
                </c:pt>
                <c:pt idx="85">
                  <c:v>67.326966377462256</c:v>
                </c:pt>
                <c:pt idx="86">
                  <c:v>69.590763382045125</c:v>
                </c:pt>
                <c:pt idx="87">
                  <c:v>71.727900134290167</c:v>
                </c:pt>
                <c:pt idx="88">
                  <c:v>73.764673274842636</c:v>
                </c:pt>
                <c:pt idx="89">
                  <c:v>75.637943677033107</c:v>
                </c:pt>
                <c:pt idx="90">
                  <c:v>77.394737273553602</c:v>
                </c:pt>
                <c:pt idx="91">
                  <c:v>78.980195935657548</c:v>
                </c:pt>
                <c:pt idx="92">
                  <c:v>80.413230986762187</c:v>
                </c:pt>
                <c:pt idx="93">
                  <c:v>81.69205373669098</c:v>
                </c:pt>
                <c:pt idx="94">
                  <c:v>82.838086776572752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095040"/>
        <c:axId val="93096576"/>
      </c:scatterChart>
      <c:valAx>
        <c:axId val="93095040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3096576"/>
        <c:crosses val="autoZero"/>
        <c:crossBetween val="midCat"/>
      </c:valAx>
      <c:valAx>
        <c:axId val="93096576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309504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'10atm'!$A$2:$A$96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'10atm'!$B$2:$B$96</c:f>
              <c:numCache>
                <c:formatCode>0.00E+00</c:formatCode>
                <c:ptCount val="95"/>
                <c:pt idx="0">
                  <c:v>216770000</c:v>
                </c:pt>
                <c:pt idx="1">
                  <c:v>196370000</c:v>
                </c:pt>
                <c:pt idx="2">
                  <c:v>178170000</c:v>
                </c:pt>
                <c:pt idx="3">
                  <c:v>160950000</c:v>
                </c:pt>
                <c:pt idx="4">
                  <c:v>145000000</c:v>
                </c:pt>
                <c:pt idx="5">
                  <c:v>130100000</c:v>
                </c:pt>
                <c:pt idx="6">
                  <c:v>116330000</c:v>
                </c:pt>
                <c:pt idx="7">
                  <c:v>103970000</c:v>
                </c:pt>
                <c:pt idx="8">
                  <c:v>92144000</c:v>
                </c:pt>
                <c:pt idx="9">
                  <c:v>81158000</c:v>
                </c:pt>
                <c:pt idx="10">
                  <c:v>71607000</c:v>
                </c:pt>
                <c:pt idx="11">
                  <c:v>62602000</c:v>
                </c:pt>
                <c:pt idx="12">
                  <c:v>54863000</c:v>
                </c:pt>
                <c:pt idx="13">
                  <c:v>47757000</c:v>
                </c:pt>
                <c:pt idx="14">
                  <c:v>41293000</c:v>
                </c:pt>
                <c:pt idx="15">
                  <c:v>35753000</c:v>
                </c:pt>
                <c:pt idx="16">
                  <c:v>31055000</c:v>
                </c:pt>
                <c:pt idx="17">
                  <c:v>26864000</c:v>
                </c:pt>
                <c:pt idx="18">
                  <c:v>23122000</c:v>
                </c:pt>
                <c:pt idx="19">
                  <c:v>114480000</c:v>
                </c:pt>
                <c:pt idx="20">
                  <c:v>100430000</c:v>
                </c:pt>
                <c:pt idx="21">
                  <c:v>88209000</c:v>
                </c:pt>
                <c:pt idx="22">
                  <c:v>77330000</c:v>
                </c:pt>
                <c:pt idx="23">
                  <c:v>67655000</c:v>
                </c:pt>
                <c:pt idx="24">
                  <c:v>58898000</c:v>
                </c:pt>
                <c:pt idx="25">
                  <c:v>51146000</c:v>
                </c:pt>
                <c:pt idx="26">
                  <c:v>44211000</c:v>
                </c:pt>
                <c:pt idx="27">
                  <c:v>38063000</c:v>
                </c:pt>
                <c:pt idx="28">
                  <c:v>32625000</c:v>
                </c:pt>
                <c:pt idx="29">
                  <c:v>27846000</c:v>
                </c:pt>
                <c:pt idx="30">
                  <c:v>23665000</c:v>
                </c:pt>
                <c:pt idx="31">
                  <c:v>20014000</c:v>
                </c:pt>
                <c:pt idx="32">
                  <c:v>16837000</c:v>
                </c:pt>
                <c:pt idx="33">
                  <c:v>14080000</c:v>
                </c:pt>
                <c:pt idx="34">
                  <c:v>11697000</c:v>
                </c:pt>
                <c:pt idx="35">
                  <c:v>9641200</c:v>
                </c:pt>
                <c:pt idx="36">
                  <c:v>7917800</c:v>
                </c:pt>
                <c:pt idx="37">
                  <c:v>6499500</c:v>
                </c:pt>
                <c:pt idx="38">
                  <c:v>47570000</c:v>
                </c:pt>
                <c:pt idx="39">
                  <c:v>40041000</c:v>
                </c:pt>
                <c:pt idx="40">
                  <c:v>33771000</c:v>
                </c:pt>
                <c:pt idx="41">
                  <c:v>28445000</c:v>
                </c:pt>
                <c:pt idx="42">
                  <c:v>23915000</c:v>
                </c:pt>
                <c:pt idx="43">
                  <c:v>20032000</c:v>
                </c:pt>
                <c:pt idx="44">
                  <c:v>16706000</c:v>
                </c:pt>
                <c:pt idx="45">
                  <c:v>13859000</c:v>
                </c:pt>
                <c:pt idx="46">
                  <c:v>11448000</c:v>
                </c:pt>
                <c:pt idx="47">
                  <c:v>9400600</c:v>
                </c:pt>
                <c:pt idx="48">
                  <c:v>7682800</c:v>
                </c:pt>
                <c:pt idx="49">
                  <c:v>6246700</c:v>
                </c:pt>
                <c:pt idx="50">
                  <c:v>5052200</c:v>
                </c:pt>
                <c:pt idx="51">
                  <c:v>4056300</c:v>
                </c:pt>
                <c:pt idx="52">
                  <c:v>3224200</c:v>
                </c:pt>
                <c:pt idx="53">
                  <c:v>2536600</c:v>
                </c:pt>
                <c:pt idx="54">
                  <c:v>1975000</c:v>
                </c:pt>
                <c:pt idx="55">
                  <c:v>1529400</c:v>
                </c:pt>
                <c:pt idx="56">
                  <c:v>1182000</c:v>
                </c:pt>
                <c:pt idx="57">
                  <c:v>15445000</c:v>
                </c:pt>
                <c:pt idx="58">
                  <c:v>13159000</c:v>
                </c:pt>
                <c:pt idx="59">
                  <c:v>10864000</c:v>
                </c:pt>
                <c:pt idx="60">
                  <c:v>8837700</c:v>
                </c:pt>
                <c:pt idx="61">
                  <c:v>7118600</c:v>
                </c:pt>
                <c:pt idx="62">
                  <c:v>5686700</c:v>
                </c:pt>
                <c:pt idx="63">
                  <c:v>4512300</c:v>
                </c:pt>
                <c:pt idx="64">
                  <c:v>3556400</c:v>
                </c:pt>
                <c:pt idx="65">
                  <c:v>2784700</c:v>
                </c:pt>
                <c:pt idx="66">
                  <c:v>2166700</c:v>
                </c:pt>
                <c:pt idx="67">
                  <c:v>1679600</c:v>
                </c:pt>
                <c:pt idx="68">
                  <c:v>1291900</c:v>
                </c:pt>
                <c:pt idx="69" formatCode="General">
                  <c:v>985570</c:v>
                </c:pt>
                <c:pt idx="70" formatCode="General">
                  <c:v>747120</c:v>
                </c:pt>
                <c:pt idx="71" formatCode="General">
                  <c:v>560740</c:v>
                </c:pt>
                <c:pt idx="72" formatCode="General">
                  <c:v>416510</c:v>
                </c:pt>
                <c:pt idx="73" formatCode="General">
                  <c:v>305620</c:v>
                </c:pt>
                <c:pt idx="74" formatCode="General">
                  <c:v>224570</c:v>
                </c:pt>
                <c:pt idx="75" formatCode="General">
                  <c:v>163650</c:v>
                </c:pt>
                <c:pt idx="76">
                  <c:v>4705200</c:v>
                </c:pt>
                <c:pt idx="77">
                  <c:v>3949600</c:v>
                </c:pt>
                <c:pt idx="78">
                  <c:v>3136800</c:v>
                </c:pt>
                <c:pt idx="79">
                  <c:v>2443000</c:v>
                </c:pt>
                <c:pt idx="80">
                  <c:v>1882000</c:v>
                </c:pt>
                <c:pt idx="81">
                  <c:v>1438100</c:v>
                </c:pt>
                <c:pt idx="82">
                  <c:v>1090300</c:v>
                </c:pt>
                <c:pt idx="83" formatCode="General">
                  <c:v>820400</c:v>
                </c:pt>
                <c:pt idx="84" formatCode="General">
                  <c:v>614040</c:v>
                </c:pt>
                <c:pt idx="85" formatCode="General">
                  <c:v>456810</c:v>
                </c:pt>
                <c:pt idx="86" formatCode="General">
                  <c:v>336960</c:v>
                </c:pt>
                <c:pt idx="87" formatCode="General">
                  <c:v>247010</c:v>
                </c:pt>
                <c:pt idx="88" formatCode="General">
                  <c:v>179690</c:v>
                </c:pt>
                <c:pt idx="89" formatCode="General">
                  <c:v>129650</c:v>
                </c:pt>
                <c:pt idx="90" formatCode="General">
                  <c:v>92549</c:v>
                </c:pt>
                <c:pt idx="91" formatCode="General">
                  <c:v>65288</c:v>
                </c:pt>
                <c:pt idx="92" formatCode="General">
                  <c:v>45827</c:v>
                </c:pt>
                <c:pt idx="93" formatCode="General">
                  <c:v>32166</c:v>
                </c:pt>
                <c:pt idx="94" formatCode="General">
                  <c:v>22372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'10atm'!$A$2:$A$96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'10atm'!$J$2:$J$96</c:f>
              <c:numCache>
                <c:formatCode>General</c:formatCode>
                <c:ptCount val="95"/>
                <c:pt idx="0">
                  <c:v>203102109.74966455</c:v>
                </c:pt>
                <c:pt idx="1">
                  <c:v>196572999.51398969</c:v>
                </c:pt>
                <c:pt idx="2">
                  <c:v>176140233.81471094</c:v>
                </c:pt>
                <c:pt idx="3">
                  <c:v>157322473.11074138</c:v>
                </c:pt>
                <c:pt idx="4">
                  <c:v>139919959.69404951</c:v>
                </c:pt>
                <c:pt idx="5">
                  <c:v>124036980.44859537</c:v>
                </c:pt>
                <c:pt idx="6">
                  <c:v>109588062.41298959</c:v>
                </c:pt>
                <c:pt idx="7">
                  <c:v>96553523.408361629</c:v>
                </c:pt>
                <c:pt idx="8">
                  <c:v>84731081.349900156</c:v>
                </c:pt>
                <c:pt idx="9">
                  <c:v>74306571.404414818</c:v>
                </c:pt>
                <c:pt idx="10">
                  <c:v>64933633.069156624</c:v>
                </c:pt>
                <c:pt idx="11">
                  <c:v>56526213.248379126</c:v>
                </c:pt>
                <c:pt idx="12">
                  <c:v>49139059.010859638</c:v>
                </c:pt>
                <c:pt idx="13">
                  <c:v>42635141.567257546</c:v>
                </c:pt>
                <c:pt idx="14">
                  <c:v>36793182.09249676</c:v>
                </c:pt>
                <c:pt idx="15">
                  <c:v>31702048.652467564</c:v>
                </c:pt>
                <c:pt idx="16">
                  <c:v>27223118.814386997</c:v>
                </c:pt>
                <c:pt idx="17">
                  <c:v>23305605.685358793</c:v>
                </c:pt>
                <c:pt idx="18">
                  <c:v>19843849.896243434</c:v>
                </c:pt>
                <c:pt idx="19">
                  <c:v>100142843.79621182</c:v>
                </c:pt>
                <c:pt idx="20">
                  <c:v>88074964.710538611</c:v>
                </c:pt>
                <c:pt idx="21">
                  <c:v>77167084.994592845</c:v>
                </c:pt>
                <c:pt idx="22">
                  <c:v>67483197.102425277</c:v>
                </c:pt>
                <c:pt idx="23">
                  <c:v>58818129.710454613</c:v>
                </c:pt>
                <c:pt idx="24">
                  <c:v>51140448.852987334</c:v>
                </c:pt>
                <c:pt idx="25">
                  <c:v>44338446.90130946</c:v>
                </c:pt>
                <c:pt idx="26">
                  <c:v>38345670.872536354</c:v>
                </c:pt>
                <c:pt idx="27">
                  <c:v>33024320.889335886</c:v>
                </c:pt>
                <c:pt idx="28">
                  <c:v>28420657.678261172</c:v>
                </c:pt>
                <c:pt idx="29">
                  <c:v>24351985.98010103</c:v>
                </c:pt>
                <c:pt idx="30">
                  <c:v>20760322.186898798</c:v>
                </c:pt>
                <c:pt idx="31">
                  <c:v>17651744.728350211</c:v>
                </c:pt>
                <c:pt idx="32">
                  <c:v>14954342.113990737</c:v>
                </c:pt>
                <c:pt idx="33">
                  <c:v>12566876.096085092</c:v>
                </c:pt>
                <c:pt idx="34">
                  <c:v>10518206.626640609</c:v>
                </c:pt>
                <c:pt idx="35">
                  <c:v>8745835.2747452669</c:v>
                </c:pt>
                <c:pt idx="36">
                  <c:v>7224520.5808723057</c:v>
                </c:pt>
                <c:pt idx="37">
                  <c:v>5909133.9875013456</c:v>
                </c:pt>
                <c:pt idx="38">
                  <c:v>39481862.799948633</c:v>
                </c:pt>
                <c:pt idx="39">
                  <c:v>34077431.151410073</c:v>
                </c:pt>
                <c:pt idx="40">
                  <c:v>29288280.272053882</c:v>
                </c:pt>
                <c:pt idx="41">
                  <c:v>25112205.849111732</c:v>
                </c:pt>
                <c:pt idx="42">
                  <c:v>21436558.467124082</c:v>
                </c:pt>
                <c:pt idx="43">
                  <c:v>18229770.345390379</c:v>
                </c:pt>
                <c:pt idx="44">
                  <c:v>15430792.410009231</c:v>
                </c:pt>
                <c:pt idx="45">
                  <c:v>13001219.929360369</c:v>
                </c:pt>
                <c:pt idx="46">
                  <c:v>10876988.740050878</c:v>
                </c:pt>
                <c:pt idx="47">
                  <c:v>9069564.4024939388</c:v>
                </c:pt>
                <c:pt idx="48">
                  <c:v>7501399.4038263541</c:v>
                </c:pt>
                <c:pt idx="49">
                  <c:v>6146286.6578511726</c:v>
                </c:pt>
                <c:pt idx="50">
                  <c:v>5002279.8030155599</c:v>
                </c:pt>
                <c:pt idx="51">
                  <c:v>4038097.9347087112</c:v>
                </c:pt>
                <c:pt idx="52">
                  <c:v>3213763.8222869895</c:v>
                </c:pt>
                <c:pt idx="53">
                  <c:v>2534862.7758886274</c:v>
                </c:pt>
                <c:pt idx="54">
                  <c:v>1974996.1230468149</c:v>
                </c:pt>
                <c:pt idx="55">
                  <c:v>1520396.71363465</c:v>
                </c:pt>
                <c:pt idx="56">
                  <c:v>1151667.6173826079</c:v>
                </c:pt>
                <c:pt idx="57">
                  <c:v>14594831.796576327</c:v>
                </c:pt>
                <c:pt idx="58">
                  <c:v>12280340.45256464</c:v>
                </c:pt>
                <c:pt idx="59">
                  <c:v>10259384.276631</c:v>
                </c:pt>
                <c:pt idx="60">
                  <c:v>8525531.6779533699</c:v>
                </c:pt>
                <c:pt idx="61">
                  <c:v>7027298.5591436354</c:v>
                </c:pt>
                <c:pt idx="62">
                  <c:v>5747873.0863180403</c:v>
                </c:pt>
                <c:pt idx="63">
                  <c:v>4658943.2087978534</c:v>
                </c:pt>
                <c:pt idx="64">
                  <c:v>3741500.390122544</c:v>
                </c:pt>
                <c:pt idx="65">
                  <c:v>2967263.4516782188</c:v>
                </c:pt>
                <c:pt idx="66">
                  <c:v>2335305.7820079955</c:v>
                </c:pt>
                <c:pt idx="67">
                  <c:v>1812819.7175593779</c:v>
                </c:pt>
                <c:pt idx="68">
                  <c:v>1385941.0004556384</c:v>
                </c:pt>
                <c:pt idx="69">
                  <c:v>1047880.5940722376</c:v>
                </c:pt>
                <c:pt idx="70">
                  <c:v>782568.94670576218</c:v>
                </c:pt>
                <c:pt idx="71">
                  <c:v>573049.00508535374</c:v>
                </c:pt>
                <c:pt idx="72">
                  <c:v>414868.54469137028</c:v>
                </c:pt>
                <c:pt idx="73">
                  <c:v>295995.73649820243</c:v>
                </c:pt>
                <c:pt idx="74">
                  <c:v>208481.66218774559</c:v>
                </c:pt>
                <c:pt idx="75">
                  <c:v>144378.76855943285</c:v>
                </c:pt>
                <c:pt idx="76">
                  <c:v>5361940.0709377481</c:v>
                </c:pt>
                <c:pt idx="77">
                  <c:v>4336771.4418965997</c:v>
                </c:pt>
                <c:pt idx="78">
                  <c:v>3466846.1900691451</c:v>
                </c:pt>
                <c:pt idx="79">
                  <c:v>2745326.6281512906</c:v>
                </c:pt>
                <c:pt idx="80">
                  <c:v>2146077.7867421708</c:v>
                </c:pt>
                <c:pt idx="81">
                  <c:v>1657370.6571605543</c:v>
                </c:pt>
                <c:pt idx="82">
                  <c:v>1262783.1891715543</c:v>
                </c:pt>
                <c:pt idx="83">
                  <c:v>949535.83367084072</c:v>
                </c:pt>
                <c:pt idx="84">
                  <c:v>702159.24609179539</c:v>
                </c:pt>
                <c:pt idx="85">
                  <c:v>514602.56696659588</c:v>
                </c:pt>
                <c:pt idx="86">
                  <c:v>370085.39723775792</c:v>
                </c:pt>
                <c:pt idx="87">
                  <c:v>263338.20728745742</c:v>
                </c:pt>
                <c:pt idx="88">
                  <c:v>184135.41511813164</c:v>
                </c:pt>
                <c:pt idx="89">
                  <c:v>127700.20497703928</c:v>
                </c:pt>
                <c:pt idx="90">
                  <c:v>86907.012788867913</c:v>
                </c:pt>
                <c:pt idx="91">
                  <c:v>58698.550138704435</c:v>
                </c:pt>
                <c:pt idx="92">
                  <c:v>39222.104189270562</c:v>
                </c:pt>
                <c:pt idx="93">
                  <c:v>25995.688846516878</c:v>
                </c:pt>
                <c:pt idx="94">
                  <c:v>17015.939283561987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869760"/>
        <c:axId val="92871296"/>
      </c:scatterChart>
      <c:valAx>
        <c:axId val="92869760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2871296"/>
        <c:crosses val="autoZero"/>
        <c:crossBetween val="midCat"/>
      </c:valAx>
      <c:valAx>
        <c:axId val="92871296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928697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'10atm'!$A$2:$A$96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'10atm'!$C$2:$C$96</c:f>
              <c:numCache>
                <c:formatCode>General</c:formatCode>
                <c:ptCount val="95"/>
                <c:pt idx="0">
                  <c:v>16.96</c:v>
                </c:pt>
                <c:pt idx="1">
                  <c:v>17.75</c:v>
                </c:pt>
                <c:pt idx="2">
                  <c:v>18.55</c:v>
                </c:pt>
                <c:pt idx="3">
                  <c:v>19.260000000000002</c:v>
                </c:pt>
                <c:pt idx="4">
                  <c:v>20.11</c:v>
                </c:pt>
                <c:pt idx="5">
                  <c:v>20.87</c:v>
                </c:pt>
                <c:pt idx="6">
                  <c:v>21.54</c:v>
                </c:pt>
                <c:pt idx="7">
                  <c:v>22.48</c:v>
                </c:pt>
                <c:pt idx="8">
                  <c:v>23.25</c:v>
                </c:pt>
                <c:pt idx="9">
                  <c:v>24.05</c:v>
                </c:pt>
                <c:pt idx="10">
                  <c:v>24.84</c:v>
                </c:pt>
                <c:pt idx="11">
                  <c:v>25.75</c:v>
                </c:pt>
                <c:pt idx="12">
                  <c:v>26.81</c:v>
                </c:pt>
                <c:pt idx="13">
                  <c:v>27.75</c:v>
                </c:pt>
                <c:pt idx="14">
                  <c:v>28.76</c:v>
                </c:pt>
                <c:pt idx="15">
                  <c:v>29.72</c:v>
                </c:pt>
                <c:pt idx="16">
                  <c:v>30.95</c:v>
                </c:pt>
                <c:pt idx="17">
                  <c:v>32</c:v>
                </c:pt>
                <c:pt idx="18">
                  <c:v>33.19</c:v>
                </c:pt>
                <c:pt idx="19">
                  <c:v>22.67</c:v>
                </c:pt>
                <c:pt idx="20">
                  <c:v>23.61</c:v>
                </c:pt>
                <c:pt idx="21">
                  <c:v>24.44</c:v>
                </c:pt>
                <c:pt idx="22">
                  <c:v>25.23</c:v>
                </c:pt>
                <c:pt idx="23">
                  <c:v>25.97</c:v>
                </c:pt>
                <c:pt idx="24">
                  <c:v>26.77</c:v>
                </c:pt>
                <c:pt idx="25">
                  <c:v>27.53</c:v>
                </c:pt>
                <c:pt idx="26">
                  <c:v>28.38</c:v>
                </c:pt>
                <c:pt idx="27">
                  <c:v>29.32</c:v>
                </c:pt>
                <c:pt idx="28">
                  <c:v>30.26</c:v>
                </c:pt>
                <c:pt idx="29">
                  <c:v>31.18</c:v>
                </c:pt>
                <c:pt idx="30">
                  <c:v>32.22</c:v>
                </c:pt>
                <c:pt idx="31">
                  <c:v>33.32</c:v>
                </c:pt>
                <c:pt idx="32">
                  <c:v>34.49</c:v>
                </c:pt>
                <c:pt idx="33">
                  <c:v>35.67</c:v>
                </c:pt>
                <c:pt idx="34">
                  <c:v>36.950000000000003</c:v>
                </c:pt>
                <c:pt idx="35">
                  <c:v>38.340000000000003</c:v>
                </c:pt>
                <c:pt idx="36">
                  <c:v>39.75</c:v>
                </c:pt>
                <c:pt idx="37">
                  <c:v>41.18</c:v>
                </c:pt>
                <c:pt idx="38">
                  <c:v>29.19</c:v>
                </c:pt>
                <c:pt idx="39">
                  <c:v>30.57</c:v>
                </c:pt>
                <c:pt idx="40">
                  <c:v>31.63</c:v>
                </c:pt>
                <c:pt idx="41">
                  <c:v>32.56</c:v>
                </c:pt>
                <c:pt idx="42">
                  <c:v>33.5</c:v>
                </c:pt>
                <c:pt idx="43">
                  <c:v>34.43</c:v>
                </c:pt>
                <c:pt idx="44">
                  <c:v>35.39</c:v>
                </c:pt>
                <c:pt idx="45">
                  <c:v>36.4</c:v>
                </c:pt>
                <c:pt idx="46">
                  <c:v>37.47</c:v>
                </c:pt>
                <c:pt idx="47">
                  <c:v>38.630000000000003</c:v>
                </c:pt>
                <c:pt idx="48">
                  <c:v>39.82</c:v>
                </c:pt>
                <c:pt idx="49">
                  <c:v>41.07</c:v>
                </c:pt>
                <c:pt idx="50">
                  <c:v>42.39</c:v>
                </c:pt>
                <c:pt idx="51">
                  <c:v>43.75</c:v>
                </c:pt>
                <c:pt idx="52">
                  <c:v>45.22</c:v>
                </c:pt>
                <c:pt idx="53">
                  <c:v>46.74</c:v>
                </c:pt>
                <c:pt idx="54">
                  <c:v>48.34</c:v>
                </c:pt>
                <c:pt idx="55">
                  <c:v>49.98</c:v>
                </c:pt>
                <c:pt idx="56">
                  <c:v>51.61</c:v>
                </c:pt>
                <c:pt idx="57">
                  <c:v>40</c:v>
                </c:pt>
                <c:pt idx="58">
                  <c:v>40.1</c:v>
                </c:pt>
                <c:pt idx="59">
                  <c:v>40.64</c:v>
                </c:pt>
                <c:pt idx="60">
                  <c:v>41.43</c:v>
                </c:pt>
                <c:pt idx="61">
                  <c:v>42.37</c:v>
                </c:pt>
                <c:pt idx="62">
                  <c:v>43.44</c:v>
                </c:pt>
                <c:pt idx="63">
                  <c:v>44.57</c:v>
                </c:pt>
                <c:pt idx="64">
                  <c:v>45.77</c:v>
                </c:pt>
                <c:pt idx="65">
                  <c:v>47.03</c:v>
                </c:pt>
                <c:pt idx="66">
                  <c:v>48.36</c:v>
                </c:pt>
                <c:pt idx="67">
                  <c:v>49.73</c:v>
                </c:pt>
                <c:pt idx="68">
                  <c:v>51.14</c:v>
                </c:pt>
                <c:pt idx="69">
                  <c:v>52.59</c:v>
                </c:pt>
                <c:pt idx="70">
                  <c:v>54.09</c:v>
                </c:pt>
                <c:pt idx="71">
                  <c:v>55.64</c:v>
                </c:pt>
                <c:pt idx="72">
                  <c:v>57.25</c:v>
                </c:pt>
                <c:pt idx="73">
                  <c:v>58.94</c:v>
                </c:pt>
                <c:pt idx="74">
                  <c:v>60.6</c:v>
                </c:pt>
                <c:pt idx="75">
                  <c:v>62.26</c:v>
                </c:pt>
                <c:pt idx="76">
                  <c:v>47.04</c:v>
                </c:pt>
                <c:pt idx="77">
                  <c:v>47.85</c:v>
                </c:pt>
                <c:pt idx="78">
                  <c:v>48.88</c:v>
                </c:pt>
                <c:pt idx="79">
                  <c:v>49.95</c:v>
                </c:pt>
                <c:pt idx="80">
                  <c:v>51.08</c:v>
                </c:pt>
                <c:pt idx="81">
                  <c:v>52.26</c:v>
                </c:pt>
                <c:pt idx="82">
                  <c:v>53.49</c:v>
                </c:pt>
                <c:pt idx="83">
                  <c:v>54.77</c:v>
                </c:pt>
                <c:pt idx="84">
                  <c:v>56.09</c:v>
                </c:pt>
                <c:pt idx="85">
                  <c:v>57.44</c:v>
                </c:pt>
                <c:pt idx="86">
                  <c:v>58.86</c:v>
                </c:pt>
                <c:pt idx="87">
                  <c:v>60.28</c:v>
                </c:pt>
                <c:pt idx="88">
                  <c:v>61.77</c:v>
                </c:pt>
                <c:pt idx="89">
                  <c:v>63.28</c:v>
                </c:pt>
                <c:pt idx="90">
                  <c:v>64.88</c:v>
                </c:pt>
                <c:pt idx="91">
                  <c:v>66.52</c:v>
                </c:pt>
                <c:pt idx="92">
                  <c:v>68.19</c:v>
                </c:pt>
                <c:pt idx="93">
                  <c:v>69.849999999999994</c:v>
                </c:pt>
                <c:pt idx="94">
                  <c:v>71.510000000000005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'10atm'!$A$2:$A$96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'10atm'!$K$2:$K$96</c:f>
              <c:numCache>
                <c:formatCode>General</c:formatCode>
                <c:ptCount val="95"/>
                <c:pt idx="0">
                  <c:v>22.485597342698259</c:v>
                </c:pt>
                <c:pt idx="1">
                  <c:v>20.243887109687012</c:v>
                </c:pt>
                <c:pt idx="2">
                  <c:v>21.021497936255564</c:v>
                </c:pt>
                <c:pt idx="3">
                  <c:v>21.751701797400365</c:v>
                </c:pt>
                <c:pt idx="4">
                  <c:v>22.444362022140712</c:v>
                </c:pt>
                <c:pt idx="5">
                  <c:v>23.097659785041788</c:v>
                </c:pt>
                <c:pt idx="6">
                  <c:v>23.717431720671136</c:v>
                </c:pt>
                <c:pt idx="7">
                  <c:v>24.306906385518101</c:v>
                </c:pt>
                <c:pt idx="8">
                  <c:v>24.878110001147469</c:v>
                </c:pt>
                <c:pt idx="9">
                  <c:v>25.424190648195808</c:v>
                </c:pt>
                <c:pt idx="10">
                  <c:v>25.965278571035888</c:v>
                </c:pt>
                <c:pt idx="11">
                  <c:v>26.51036887311324</c:v>
                </c:pt>
                <c:pt idx="12">
                  <c:v>27.058563047289816</c:v>
                </c:pt>
                <c:pt idx="13">
                  <c:v>27.620940314538558</c:v>
                </c:pt>
                <c:pt idx="14">
                  <c:v>28.220874217874975</c:v>
                </c:pt>
                <c:pt idx="15">
                  <c:v>28.852781325276304</c:v>
                </c:pt>
                <c:pt idx="16">
                  <c:v>29.534130016095084</c:v>
                </c:pt>
                <c:pt idx="17">
                  <c:v>30.273568222951596</c:v>
                </c:pt>
                <c:pt idx="18">
                  <c:v>31.093241834502738</c:v>
                </c:pt>
                <c:pt idx="19">
                  <c:v>24.141015735411674</c:v>
                </c:pt>
                <c:pt idx="20">
                  <c:v>24.712165417095022</c:v>
                </c:pt>
                <c:pt idx="21">
                  <c:v>25.269408513426193</c:v>
                </c:pt>
                <c:pt idx="22">
                  <c:v>25.812232848258567</c:v>
                </c:pt>
                <c:pt idx="23">
                  <c:v>26.354758821218599</c:v>
                </c:pt>
                <c:pt idx="24">
                  <c:v>26.902014962975596</c:v>
                </c:pt>
                <c:pt idx="25">
                  <c:v>27.46460240491243</c:v>
                </c:pt>
                <c:pt idx="26">
                  <c:v>28.050444856365559</c:v>
                </c:pt>
                <c:pt idx="27">
                  <c:v>28.676358400333676</c:v>
                </c:pt>
                <c:pt idx="28">
                  <c:v>29.337500499298756</c:v>
                </c:pt>
                <c:pt idx="29">
                  <c:v>30.05958695200923</c:v>
                </c:pt>
                <c:pt idx="30">
                  <c:v>30.857140378641947</c:v>
                </c:pt>
                <c:pt idx="31">
                  <c:v>31.728145111232887</c:v>
                </c:pt>
                <c:pt idx="32">
                  <c:v>32.686275375551403</c:v>
                </c:pt>
                <c:pt idx="33">
                  <c:v>33.767875305273947</c:v>
                </c:pt>
                <c:pt idx="34">
                  <c:v>34.956492824741758</c:v>
                </c:pt>
                <c:pt idx="35">
                  <c:v>36.274638486848076</c:v>
                </c:pt>
                <c:pt idx="36">
                  <c:v>37.726372832259692</c:v>
                </c:pt>
                <c:pt idx="37">
                  <c:v>39.339422383014046</c:v>
                </c:pt>
                <c:pt idx="38">
                  <c:v>27.931128411567734</c:v>
                </c:pt>
                <c:pt idx="39">
                  <c:v>28.542464302396894</c:v>
                </c:pt>
                <c:pt idx="40">
                  <c:v>29.202108457405433</c:v>
                </c:pt>
                <c:pt idx="41">
                  <c:v>29.912197179607169</c:v>
                </c:pt>
                <c:pt idx="42">
                  <c:v>30.692387685556021</c:v>
                </c:pt>
                <c:pt idx="43">
                  <c:v>31.550042355134721</c:v>
                </c:pt>
                <c:pt idx="44">
                  <c:v>32.499659310946093</c:v>
                </c:pt>
                <c:pt idx="45">
                  <c:v>33.550344114304792</c:v>
                </c:pt>
                <c:pt idx="46">
                  <c:v>34.72616329669502</c:v>
                </c:pt>
                <c:pt idx="47">
                  <c:v>36.008302661453484</c:v>
                </c:pt>
                <c:pt idx="48">
                  <c:v>37.434042297668185</c:v>
                </c:pt>
                <c:pt idx="49">
                  <c:v>39.017183318678207</c:v>
                </c:pt>
                <c:pt idx="50">
                  <c:v>40.735145428724906</c:v>
                </c:pt>
                <c:pt idx="51">
                  <c:v>42.593526818971753</c:v>
                </c:pt>
                <c:pt idx="52">
                  <c:v>44.636813013519962</c:v>
                </c:pt>
                <c:pt idx="53">
                  <c:v>46.804881307187799</c:v>
                </c:pt>
                <c:pt idx="54">
                  <c:v>49.108485797472333</c:v>
                </c:pt>
                <c:pt idx="55">
                  <c:v>51.521792373668966</c:v>
                </c:pt>
                <c:pt idx="56">
                  <c:v>54.05460689506517</c:v>
                </c:pt>
                <c:pt idx="57">
                  <c:v>32.832828274599613</c:v>
                </c:pt>
                <c:pt idx="58">
                  <c:v>33.917264085991093</c:v>
                </c:pt>
                <c:pt idx="59">
                  <c:v>35.129453640352942</c:v>
                </c:pt>
                <c:pt idx="60">
                  <c:v>36.463498613173464</c:v>
                </c:pt>
                <c:pt idx="61">
                  <c:v>37.943506292972934</c:v>
                </c:pt>
                <c:pt idx="62">
                  <c:v>39.567780189937885</c:v>
                </c:pt>
                <c:pt idx="63">
                  <c:v>41.344932318486144</c:v>
                </c:pt>
                <c:pt idx="64">
                  <c:v>43.270164456645695</c:v>
                </c:pt>
                <c:pt idx="65">
                  <c:v>45.362015520082515</c:v>
                </c:pt>
                <c:pt idx="66">
                  <c:v>47.560313304476736</c:v>
                </c:pt>
                <c:pt idx="67">
                  <c:v>49.900365169699</c:v>
                </c:pt>
                <c:pt idx="68">
                  <c:v>52.370826908446375</c:v>
                </c:pt>
                <c:pt idx="69">
                  <c:v>54.904193758987944</c:v>
                </c:pt>
                <c:pt idx="70">
                  <c:v>57.480073102181272</c:v>
                </c:pt>
                <c:pt idx="71">
                  <c:v>60.126627343643129</c:v>
                </c:pt>
                <c:pt idx="72">
                  <c:v>62.736782034324456</c:v>
                </c:pt>
                <c:pt idx="73">
                  <c:v>65.303689183351722</c:v>
                </c:pt>
                <c:pt idx="74">
                  <c:v>67.783475199528127</c:v>
                </c:pt>
                <c:pt idx="75">
                  <c:v>70.175972793958124</c:v>
                </c:pt>
                <c:pt idx="76">
                  <c:v>40.147578535378777</c:v>
                </c:pt>
                <c:pt idx="77">
                  <c:v>41.967074760227874</c:v>
                </c:pt>
                <c:pt idx="78">
                  <c:v>43.952721716193111</c:v>
                </c:pt>
                <c:pt idx="79">
                  <c:v>46.072559460494517</c:v>
                </c:pt>
                <c:pt idx="80">
                  <c:v>48.3405806616258</c:v>
                </c:pt>
                <c:pt idx="81">
                  <c:v>50.727758048054376</c:v>
                </c:pt>
                <c:pt idx="82">
                  <c:v>53.21973449103173</c:v>
                </c:pt>
                <c:pt idx="83">
                  <c:v>55.782844321584193</c:v>
                </c:pt>
                <c:pt idx="84">
                  <c:v>58.414084184746294</c:v>
                </c:pt>
                <c:pt idx="85">
                  <c:v>61.011858222064461</c:v>
                </c:pt>
                <c:pt idx="86">
                  <c:v>63.624338867976952</c:v>
                </c:pt>
                <c:pt idx="87">
                  <c:v>66.152099068691015</c:v>
                </c:pt>
                <c:pt idx="88">
                  <c:v>68.615850640797817</c:v>
                </c:pt>
                <c:pt idx="89">
                  <c:v>70.928210343102592</c:v>
                </c:pt>
                <c:pt idx="90">
                  <c:v>73.136478547006533</c:v>
                </c:pt>
                <c:pt idx="91">
                  <c:v>75.161713861722873</c:v>
                </c:pt>
                <c:pt idx="92">
                  <c:v>77.018054008241478</c:v>
                </c:pt>
                <c:pt idx="93">
                  <c:v>78.694806735626571</c:v>
                </c:pt>
                <c:pt idx="94">
                  <c:v>80.213174441111065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914432"/>
        <c:axId val="92915968"/>
      </c:scatterChart>
      <c:valAx>
        <c:axId val="92914432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2915968"/>
        <c:crosses val="autoZero"/>
        <c:crossBetween val="midCat"/>
      </c:valAx>
      <c:valAx>
        <c:axId val="92915968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29144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'15atm'!$A$2:$A$96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'15atm'!$B$2:$B$96</c:f>
              <c:numCache>
                <c:formatCode>0.00E+00</c:formatCode>
                <c:ptCount val="95"/>
                <c:pt idx="0">
                  <c:v>228390000</c:v>
                </c:pt>
                <c:pt idx="1">
                  <c:v>207470000</c:v>
                </c:pt>
                <c:pt idx="2">
                  <c:v>188310000</c:v>
                </c:pt>
                <c:pt idx="3">
                  <c:v>171090000</c:v>
                </c:pt>
                <c:pt idx="4">
                  <c:v>154620000</c:v>
                </c:pt>
                <c:pt idx="5">
                  <c:v>139200000</c:v>
                </c:pt>
                <c:pt idx="6">
                  <c:v>124950000</c:v>
                </c:pt>
                <c:pt idx="7">
                  <c:v>111940000</c:v>
                </c:pt>
                <c:pt idx="8">
                  <c:v>99853000</c:v>
                </c:pt>
                <c:pt idx="9">
                  <c:v>88795000</c:v>
                </c:pt>
                <c:pt idx="10">
                  <c:v>78619000</c:v>
                </c:pt>
                <c:pt idx="11">
                  <c:v>69141000</c:v>
                </c:pt>
                <c:pt idx="12">
                  <c:v>60714000</c:v>
                </c:pt>
                <c:pt idx="13">
                  <c:v>52979000</c:v>
                </c:pt>
                <c:pt idx="14">
                  <c:v>46203000</c:v>
                </c:pt>
                <c:pt idx="15">
                  <c:v>40338000</c:v>
                </c:pt>
                <c:pt idx="16">
                  <c:v>35106000</c:v>
                </c:pt>
                <c:pt idx="17">
                  <c:v>30434000</c:v>
                </c:pt>
                <c:pt idx="18">
                  <c:v>26334000</c:v>
                </c:pt>
                <c:pt idx="19">
                  <c:v>121450000</c:v>
                </c:pt>
                <c:pt idx="20">
                  <c:v>107030000</c:v>
                </c:pt>
                <c:pt idx="21">
                  <c:v>94456000</c:v>
                </c:pt>
                <c:pt idx="22">
                  <c:v>83292000</c:v>
                </c:pt>
                <c:pt idx="23">
                  <c:v>73197000</c:v>
                </c:pt>
                <c:pt idx="24">
                  <c:v>64150000</c:v>
                </c:pt>
                <c:pt idx="25">
                  <c:v>56004000</c:v>
                </c:pt>
                <c:pt idx="26">
                  <c:v>48697000</c:v>
                </c:pt>
                <c:pt idx="27">
                  <c:v>42236000</c:v>
                </c:pt>
                <c:pt idx="28">
                  <c:v>36409000</c:v>
                </c:pt>
                <c:pt idx="29">
                  <c:v>31266000</c:v>
                </c:pt>
                <c:pt idx="30">
                  <c:v>26745000</c:v>
                </c:pt>
                <c:pt idx="31">
                  <c:v>22783000</c:v>
                </c:pt>
                <c:pt idx="32">
                  <c:v>19311000</c:v>
                </c:pt>
                <c:pt idx="33">
                  <c:v>16273000</c:v>
                </c:pt>
                <c:pt idx="34">
                  <c:v>13619000</c:v>
                </c:pt>
                <c:pt idx="35">
                  <c:v>11316000</c:v>
                </c:pt>
                <c:pt idx="36">
                  <c:v>9381500</c:v>
                </c:pt>
                <c:pt idx="37">
                  <c:v>7780600</c:v>
                </c:pt>
                <c:pt idx="38">
                  <c:v>51901000</c:v>
                </c:pt>
                <c:pt idx="39">
                  <c:v>44106000</c:v>
                </c:pt>
                <c:pt idx="40">
                  <c:v>37514000</c:v>
                </c:pt>
                <c:pt idx="41">
                  <c:v>31880000</c:v>
                </c:pt>
                <c:pt idx="42">
                  <c:v>27022000</c:v>
                </c:pt>
                <c:pt idx="43">
                  <c:v>22806000</c:v>
                </c:pt>
                <c:pt idx="44">
                  <c:v>19151000</c:v>
                </c:pt>
                <c:pt idx="45">
                  <c:v>16035000</c:v>
                </c:pt>
                <c:pt idx="46">
                  <c:v>13351000</c:v>
                </c:pt>
                <c:pt idx="47">
                  <c:v>11060000</c:v>
                </c:pt>
                <c:pt idx="48">
                  <c:v>9125100</c:v>
                </c:pt>
                <c:pt idx="49">
                  <c:v>7486000</c:v>
                </c:pt>
                <c:pt idx="50">
                  <c:v>6107600</c:v>
                </c:pt>
                <c:pt idx="51">
                  <c:v>4942900</c:v>
                </c:pt>
                <c:pt idx="52">
                  <c:v>3972700</c:v>
                </c:pt>
                <c:pt idx="53">
                  <c:v>3165400</c:v>
                </c:pt>
                <c:pt idx="54">
                  <c:v>2498100</c:v>
                </c:pt>
                <c:pt idx="55">
                  <c:v>1958200</c:v>
                </c:pt>
                <c:pt idx="56">
                  <c:v>1532700</c:v>
                </c:pt>
                <c:pt idx="57">
                  <c:v>18628000</c:v>
                </c:pt>
                <c:pt idx="58">
                  <c:v>15279000</c:v>
                </c:pt>
                <c:pt idx="59">
                  <c:v>12463000</c:v>
                </c:pt>
                <c:pt idx="60">
                  <c:v>10138000</c:v>
                </c:pt>
                <c:pt idx="61">
                  <c:v>8216900</c:v>
                </c:pt>
                <c:pt idx="62">
                  <c:v>6633500</c:v>
                </c:pt>
                <c:pt idx="63">
                  <c:v>5330400</c:v>
                </c:pt>
                <c:pt idx="64">
                  <c:v>4259000</c:v>
                </c:pt>
                <c:pt idx="65">
                  <c:v>3382400</c:v>
                </c:pt>
                <c:pt idx="66">
                  <c:v>2672100</c:v>
                </c:pt>
                <c:pt idx="67">
                  <c:v>2096200</c:v>
                </c:pt>
                <c:pt idx="68">
                  <c:v>1633300</c:v>
                </c:pt>
                <c:pt idx="69">
                  <c:v>1263700</c:v>
                </c:pt>
                <c:pt idx="70" formatCode="General">
                  <c:v>969820</c:v>
                </c:pt>
                <c:pt idx="71" formatCode="General">
                  <c:v>736530</c:v>
                </c:pt>
                <c:pt idx="72" formatCode="General">
                  <c:v>554810</c:v>
                </c:pt>
                <c:pt idx="73" formatCode="General">
                  <c:v>413140</c:v>
                </c:pt>
                <c:pt idx="74" formatCode="General">
                  <c:v>306030</c:v>
                </c:pt>
                <c:pt idx="75" formatCode="General">
                  <c:v>226720</c:v>
                </c:pt>
                <c:pt idx="76">
                  <c:v>5229200</c:v>
                </c:pt>
                <c:pt idx="77">
                  <c:v>4556500</c:v>
                </c:pt>
                <c:pt idx="78">
                  <c:v>3708800</c:v>
                </c:pt>
                <c:pt idx="79">
                  <c:v>2939500</c:v>
                </c:pt>
                <c:pt idx="80">
                  <c:v>2295600</c:v>
                </c:pt>
                <c:pt idx="81">
                  <c:v>1774400</c:v>
                </c:pt>
                <c:pt idx="82">
                  <c:v>1359600</c:v>
                </c:pt>
                <c:pt idx="83">
                  <c:v>1035400</c:v>
                </c:pt>
                <c:pt idx="84" formatCode="General">
                  <c:v>782660</c:v>
                </c:pt>
                <c:pt idx="85" formatCode="General">
                  <c:v>588190</c:v>
                </c:pt>
                <c:pt idx="86" formatCode="General">
                  <c:v>438910</c:v>
                </c:pt>
                <c:pt idx="87" formatCode="General">
                  <c:v>325270</c:v>
                </c:pt>
                <c:pt idx="88" formatCode="General">
                  <c:v>240010</c:v>
                </c:pt>
                <c:pt idx="89" formatCode="General">
                  <c:v>175270</c:v>
                </c:pt>
                <c:pt idx="90" formatCode="General">
                  <c:v>127040</c:v>
                </c:pt>
                <c:pt idx="91" formatCode="General">
                  <c:v>90736</c:v>
                </c:pt>
                <c:pt idx="92" formatCode="General">
                  <c:v>64510</c:v>
                </c:pt>
                <c:pt idx="93" formatCode="General">
                  <c:v>45825</c:v>
                </c:pt>
                <c:pt idx="94" formatCode="General">
                  <c:v>32189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'15atm'!$A$2:$A$96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'15atm'!$J$2:$J$96</c:f>
              <c:numCache>
                <c:formatCode>General</c:formatCode>
                <c:ptCount val="95"/>
                <c:pt idx="0">
                  <c:v>203102430.80354473</c:v>
                </c:pt>
                <c:pt idx="1">
                  <c:v>196919998.24004593</c:v>
                </c:pt>
                <c:pt idx="2">
                  <c:v>176521700.03707623</c:v>
                </c:pt>
                <c:pt idx="3">
                  <c:v>157737995.39115205</c:v>
                </c:pt>
                <c:pt idx="4">
                  <c:v>140369144.41916245</c:v>
                </c:pt>
                <c:pt idx="5">
                  <c:v>124518883.3195342</c:v>
                </c:pt>
                <c:pt idx="6">
                  <c:v>110101534.23570397</c:v>
                </c:pt>
                <c:pt idx="7">
                  <c:v>97097062.816629633</c:v>
                </c:pt>
                <c:pt idx="8">
                  <c:v>85303260.491245717</c:v>
                </c:pt>
                <c:pt idx="9">
                  <c:v>74905083.707817823</c:v>
                </c:pt>
                <c:pt idx="10">
                  <c:v>65556607.346770197</c:v>
                </c:pt>
                <c:pt idx="11">
                  <c:v>57171583.665053397</c:v>
                </c:pt>
                <c:pt idx="12">
                  <c:v>49804167.973195374</c:v>
                </c:pt>
                <c:pt idx="13">
                  <c:v>43317249.617269501</c:v>
                </c:pt>
                <c:pt idx="14">
                  <c:v>37489657.290264562</c:v>
                </c:pt>
                <c:pt idx="15">
                  <c:v>32409567.947739016</c:v>
                </c:pt>
                <c:pt idx="16">
                  <c:v>27938228.612019714</c:v>
                </c:pt>
                <c:pt idx="17">
                  <c:v>24024512.718051206</c:v>
                </c:pt>
                <c:pt idx="18">
                  <c:v>20562423.440020189</c:v>
                </c:pt>
                <c:pt idx="19">
                  <c:v>100677947.79223351</c:v>
                </c:pt>
                <c:pt idx="20">
                  <c:v>88638909.715047196</c:v>
                </c:pt>
                <c:pt idx="21">
                  <c:v>77758273.825429991</c:v>
                </c:pt>
                <c:pt idx="22">
                  <c:v>68099452.827051878</c:v>
                </c:pt>
                <c:pt idx="23">
                  <c:v>59457368.805303</c:v>
                </c:pt>
                <c:pt idx="24">
                  <c:v>51800229.311588667</c:v>
                </c:pt>
                <c:pt idx="25">
                  <c:v>45016171.055610053</c:v>
                </c:pt>
                <c:pt idx="26">
                  <c:v>39038458.244826019</c:v>
                </c:pt>
                <c:pt idx="27">
                  <c:v>33729162.807637818</c:v>
                </c:pt>
                <c:pt idx="28">
                  <c:v>29134006.986238722</c:v>
                </c:pt>
                <c:pt idx="29">
                  <c:v>25070227.924422346</c:v>
                </c:pt>
                <c:pt idx="30">
                  <c:v>21479429.657260668</c:v>
                </c:pt>
                <c:pt idx="31">
                  <c:v>18367331.721875109</c:v>
                </c:pt>
                <c:pt idx="32">
                  <c:v>15661765.264732065</c:v>
                </c:pt>
                <c:pt idx="33">
                  <c:v>13260892.982794067</c:v>
                </c:pt>
                <c:pt idx="34">
                  <c:v>11193618.729135515</c:v>
                </c:pt>
                <c:pt idx="35">
                  <c:v>9397142.4067933317</c:v>
                </c:pt>
                <c:pt idx="36">
                  <c:v>7846303.648332621</c:v>
                </c:pt>
                <c:pt idx="37">
                  <c:v>6495697.2723304452</c:v>
                </c:pt>
                <c:pt idx="38">
                  <c:v>40171883.498125009</c:v>
                </c:pt>
                <c:pt idx="39">
                  <c:v>34780034.301690541</c:v>
                </c:pt>
                <c:pt idx="40">
                  <c:v>30000219.240174096</c:v>
                </c:pt>
                <c:pt idx="41">
                  <c:v>25829790.320654508</c:v>
                </c:pt>
                <c:pt idx="42">
                  <c:v>22155836.135731738</c:v>
                </c:pt>
                <c:pt idx="43">
                  <c:v>18946409.796083394</c:v>
                </c:pt>
                <c:pt idx="44">
                  <c:v>16140109.87708465</c:v>
                </c:pt>
                <c:pt idx="45">
                  <c:v>13698236.270336766</c:v>
                </c:pt>
                <c:pt idx="46">
                  <c:v>11556269.935079738</c:v>
                </c:pt>
                <c:pt idx="47">
                  <c:v>9725982.2478954606</c:v>
                </c:pt>
                <c:pt idx="48">
                  <c:v>8129325.4443822168</c:v>
                </c:pt>
                <c:pt idx="49">
                  <c:v>6740036.345465458</c:v>
                </c:pt>
                <c:pt idx="50">
                  <c:v>5557116.6942272354</c:v>
                </c:pt>
                <c:pt idx="51">
                  <c:v>4549827.8389831195</c:v>
                </c:pt>
                <c:pt idx="52">
                  <c:v>3677968.3527719602</c:v>
                </c:pt>
                <c:pt idx="53">
                  <c:v>2949486.1138611119</c:v>
                </c:pt>
                <c:pt idx="54">
                  <c:v>2338781.0382257239</c:v>
                </c:pt>
                <c:pt idx="55">
                  <c:v>1833710.3961702723</c:v>
                </c:pt>
                <c:pt idx="56">
                  <c:v>1415694.0913507012</c:v>
                </c:pt>
                <c:pt idx="57">
                  <c:v>15300673.7859415</c:v>
                </c:pt>
                <c:pt idx="58">
                  <c:v>12972218.184849717</c:v>
                </c:pt>
                <c:pt idx="59">
                  <c:v>10931817.066998791</c:v>
                </c:pt>
                <c:pt idx="60">
                  <c:v>9173150.5366514046</c:v>
                </c:pt>
                <c:pt idx="61">
                  <c:v>7644464.133523115</c:v>
                </c:pt>
                <c:pt idx="62">
                  <c:v>6329307.2118046926</c:v>
                </c:pt>
                <c:pt idx="63">
                  <c:v>5199702.8473815843</c:v>
                </c:pt>
                <c:pt idx="64">
                  <c:v>4237459.4814734366</c:v>
                </c:pt>
                <c:pt idx="65">
                  <c:v>3414742.9211796965</c:v>
                </c:pt>
                <c:pt idx="66">
                  <c:v>2733010.6994033894</c:v>
                </c:pt>
                <c:pt idx="67">
                  <c:v>2159697.7423729566</c:v>
                </c:pt>
                <c:pt idx="68">
                  <c:v>1682287.4842669514</c:v>
                </c:pt>
                <c:pt idx="69">
                  <c:v>1296300.3481442018</c:v>
                </c:pt>
                <c:pt idx="70">
                  <c:v>986684.82776530238</c:v>
                </c:pt>
                <c:pt idx="71">
                  <c:v>736529.97292393201</c:v>
                </c:pt>
                <c:pt idx="72">
                  <c:v>543211.39752728026</c:v>
                </c:pt>
                <c:pt idx="73">
                  <c:v>394535.20211146981</c:v>
                </c:pt>
                <c:pt idx="74">
                  <c:v>282589.31849716505</c:v>
                </c:pt>
                <c:pt idx="75">
                  <c:v>198805.6004626418</c:v>
                </c:pt>
                <c:pt idx="76">
                  <c:v>5930233.9876758428</c:v>
                </c:pt>
                <c:pt idx="77">
                  <c:v>4863089.1379394364</c:v>
                </c:pt>
                <c:pt idx="78">
                  <c:v>3946917.9211288765</c:v>
                </c:pt>
                <c:pt idx="79">
                  <c:v>3176546.2485080035</c:v>
                </c:pt>
                <c:pt idx="80">
                  <c:v>2526552.0539864008</c:v>
                </c:pt>
                <c:pt idx="81">
                  <c:v>1986937.1483372762</c:v>
                </c:pt>
                <c:pt idx="82">
                  <c:v>1542608.7218201861</c:v>
                </c:pt>
                <c:pt idx="83">
                  <c:v>1182327.1586638454</c:v>
                </c:pt>
                <c:pt idx="84">
                  <c:v>891361.60925145028</c:v>
                </c:pt>
                <c:pt idx="85">
                  <c:v>665616.25297121913</c:v>
                </c:pt>
                <c:pt idx="86">
                  <c:v>487594.63043529139</c:v>
                </c:pt>
                <c:pt idx="87">
                  <c:v>353044.55950953945</c:v>
                </c:pt>
                <c:pt idx="88">
                  <c:v>250972.5957371516</c:v>
                </c:pt>
                <c:pt idx="89">
                  <c:v>176695.37526138607</c:v>
                </c:pt>
                <c:pt idx="90">
                  <c:v>121943.21142087765</c:v>
                </c:pt>
                <c:pt idx="91">
                  <c:v>83393.675993276644</c:v>
                </c:pt>
                <c:pt idx="92">
                  <c:v>56343.817388160976</c:v>
                </c:pt>
                <c:pt idx="93">
                  <c:v>37708.571858341085</c:v>
                </c:pt>
                <c:pt idx="94">
                  <c:v>24895.324054263681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000448"/>
        <c:axId val="93001984"/>
      </c:scatterChart>
      <c:valAx>
        <c:axId val="93000448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3001984"/>
        <c:crosses val="autoZero"/>
        <c:crossBetween val="midCat"/>
      </c:valAx>
      <c:valAx>
        <c:axId val="93001984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9300044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'O_80h 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'O_80h '!$B$2:$B$96</c:f>
              <c:numCache>
                <c:formatCode>0.00E+00</c:formatCode>
                <c:ptCount val="95"/>
                <c:pt idx="0">
                  <c:v>210370000</c:v>
                </c:pt>
                <c:pt idx="1">
                  <c:v>189020000</c:v>
                </c:pt>
                <c:pt idx="2">
                  <c:v>169460000</c:v>
                </c:pt>
                <c:pt idx="3">
                  <c:v>151270000</c:v>
                </c:pt>
                <c:pt idx="4">
                  <c:v>134340000</c:v>
                </c:pt>
                <c:pt idx="5">
                  <c:v>118530000</c:v>
                </c:pt>
                <c:pt idx="6">
                  <c:v>104340000</c:v>
                </c:pt>
                <c:pt idx="7">
                  <c:v>90930000</c:v>
                </c:pt>
                <c:pt idx="8">
                  <c:v>79129000</c:v>
                </c:pt>
                <c:pt idx="9">
                  <c:v>68318000</c:v>
                </c:pt>
                <c:pt idx="10">
                  <c:v>58653000</c:v>
                </c:pt>
                <c:pt idx="11">
                  <c:v>49954000</c:v>
                </c:pt>
                <c:pt idx="12">
                  <c:v>42395000</c:v>
                </c:pt>
                <c:pt idx="13">
                  <c:v>35729000</c:v>
                </c:pt>
                <c:pt idx="14">
                  <c:v>29980000</c:v>
                </c:pt>
                <c:pt idx="15">
                  <c:v>25104000</c:v>
                </c:pt>
                <c:pt idx="16">
                  <c:v>21067000</c:v>
                </c:pt>
                <c:pt idx="17">
                  <c:v>17590000</c:v>
                </c:pt>
                <c:pt idx="18">
                  <c:v>14629000</c:v>
                </c:pt>
                <c:pt idx="19">
                  <c:v>101450000</c:v>
                </c:pt>
                <c:pt idx="20">
                  <c:v>87442000</c:v>
                </c:pt>
                <c:pt idx="21">
                  <c:v>75157000</c:v>
                </c:pt>
                <c:pt idx="22">
                  <c:v>64456000</c:v>
                </c:pt>
                <c:pt idx="23">
                  <c:v>54874000</c:v>
                </c:pt>
                <c:pt idx="24">
                  <c:v>46521000</c:v>
                </c:pt>
                <c:pt idx="25">
                  <c:v>39190000</c:v>
                </c:pt>
                <c:pt idx="26">
                  <c:v>32780000</c:v>
                </c:pt>
                <c:pt idx="27">
                  <c:v>27262000</c:v>
                </c:pt>
                <c:pt idx="28">
                  <c:v>22529000</c:v>
                </c:pt>
                <c:pt idx="29">
                  <c:v>18470000</c:v>
                </c:pt>
                <c:pt idx="30">
                  <c:v>15054000</c:v>
                </c:pt>
                <c:pt idx="31">
                  <c:v>12186000</c:v>
                </c:pt>
                <c:pt idx="32">
                  <c:v>9784200</c:v>
                </c:pt>
                <c:pt idx="33">
                  <c:v>7785800</c:v>
                </c:pt>
                <c:pt idx="34">
                  <c:v>6122000</c:v>
                </c:pt>
                <c:pt idx="35">
                  <c:v>4752100</c:v>
                </c:pt>
                <c:pt idx="36">
                  <c:v>3675400</c:v>
                </c:pt>
                <c:pt idx="37">
                  <c:v>2835400</c:v>
                </c:pt>
                <c:pt idx="38">
                  <c:v>35884000</c:v>
                </c:pt>
                <c:pt idx="39">
                  <c:v>29274000</c:v>
                </c:pt>
                <c:pt idx="40">
                  <c:v>23822000</c:v>
                </c:pt>
                <c:pt idx="41">
                  <c:v>19320000</c:v>
                </c:pt>
                <c:pt idx="42">
                  <c:v>15582000</c:v>
                </c:pt>
                <c:pt idx="43">
                  <c:v>12488000</c:v>
                </c:pt>
                <c:pt idx="44">
                  <c:v>9939200</c:v>
                </c:pt>
                <c:pt idx="45">
                  <c:v>7854800</c:v>
                </c:pt>
                <c:pt idx="46">
                  <c:v>6164400</c:v>
                </c:pt>
                <c:pt idx="47">
                  <c:v>4797400</c:v>
                </c:pt>
                <c:pt idx="48">
                  <c:v>3701500</c:v>
                </c:pt>
                <c:pt idx="49">
                  <c:v>2825300</c:v>
                </c:pt>
                <c:pt idx="50">
                  <c:v>2138300</c:v>
                </c:pt>
                <c:pt idx="51">
                  <c:v>1603700</c:v>
                </c:pt>
                <c:pt idx="52">
                  <c:v>1188700</c:v>
                </c:pt>
                <c:pt idx="53" formatCode="General">
                  <c:v>871680</c:v>
                </c:pt>
                <c:pt idx="54" formatCode="General">
                  <c:v>630690</c:v>
                </c:pt>
                <c:pt idx="55" formatCode="General">
                  <c:v>454110</c:v>
                </c:pt>
                <c:pt idx="56" formatCode="General">
                  <c:v>326890</c:v>
                </c:pt>
                <c:pt idx="57">
                  <c:v>9516200</c:v>
                </c:pt>
                <c:pt idx="58">
                  <c:v>7643400</c:v>
                </c:pt>
                <c:pt idx="59">
                  <c:v>5953200</c:v>
                </c:pt>
                <c:pt idx="60">
                  <c:v>4564100</c:v>
                </c:pt>
                <c:pt idx="61">
                  <c:v>3462400</c:v>
                </c:pt>
                <c:pt idx="62">
                  <c:v>2602800</c:v>
                </c:pt>
                <c:pt idx="63">
                  <c:v>1940400</c:v>
                </c:pt>
                <c:pt idx="64">
                  <c:v>1436200</c:v>
                </c:pt>
                <c:pt idx="65">
                  <c:v>1052900</c:v>
                </c:pt>
                <c:pt idx="66" formatCode="General">
                  <c:v>766470</c:v>
                </c:pt>
                <c:pt idx="67" formatCode="General">
                  <c:v>553170</c:v>
                </c:pt>
                <c:pt idx="68" formatCode="General">
                  <c:v>396180</c:v>
                </c:pt>
                <c:pt idx="69" formatCode="General">
                  <c:v>281410</c:v>
                </c:pt>
                <c:pt idx="70" formatCode="General">
                  <c:v>198040</c:v>
                </c:pt>
                <c:pt idx="71" formatCode="General">
                  <c:v>137760</c:v>
                </c:pt>
                <c:pt idx="72" formatCode="General">
                  <c:v>94658</c:v>
                </c:pt>
                <c:pt idx="73" formatCode="General">
                  <c:v>64598</c:v>
                </c:pt>
                <c:pt idx="74" formatCode="General">
                  <c:v>43960</c:v>
                </c:pt>
                <c:pt idx="75" formatCode="General">
                  <c:v>29576</c:v>
                </c:pt>
                <c:pt idx="76">
                  <c:v>1765700</c:v>
                </c:pt>
                <c:pt idx="77">
                  <c:v>1667600</c:v>
                </c:pt>
                <c:pt idx="78">
                  <c:v>1297700</c:v>
                </c:pt>
                <c:pt idx="79" formatCode="General">
                  <c:v>960460</c:v>
                </c:pt>
                <c:pt idx="80" formatCode="General">
                  <c:v>691830</c:v>
                </c:pt>
                <c:pt idx="81" formatCode="General">
                  <c:v>493380</c:v>
                </c:pt>
                <c:pt idx="82" formatCode="General">
                  <c:v>348770</c:v>
                </c:pt>
                <c:pt idx="83" formatCode="General">
                  <c:v>245050</c:v>
                </c:pt>
                <c:pt idx="84" formatCode="General">
                  <c:v>170810</c:v>
                </c:pt>
                <c:pt idx="85" formatCode="General">
                  <c:v>118270</c:v>
                </c:pt>
                <c:pt idx="86" formatCode="General">
                  <c:v>81354</c:v>
                </c:pt>
                <c:pt idx="87" formatCode="General">
                  <c:v>55613</c:v>
                </c:pt>
                <c:pt idx="88" formatCode="General">
                  <c:v>37745</c:v>
                </c:pt>
                <c:pt idx="89" formatCode="General">
                  <c:v>25396</c:v>
                </c:pt>
                <c:pt idx="90" formatCode="General">
                  <c:v>16914</c:v>
                </c:pt>
                <c:pt idx="91" formatCode="General">
                  <c:v>11137</c:v>
                </c:pt>
                <c:pt idx="92" formatCode="General">
                  <c:v>7292.3</c:v>
                </c:pt>
                <c:pt idx="93" formatCode="General">
                  <c:v>4764.3</c:v>
                </c:pt>
                <c:pt idx="94" formatCode="General">
                  <c:v>3075.3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'O_80h 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'O_80h '!$J$2:$J$96</c:f>
              <c:numCache>
                <c:formatCode>General</c:formatCode>
                <c:ptCount val="95"/>
                <c:pt idx="0">
                  <c:v>214857070.51877096</c:v>
                </c:pt>
                <c:pt idx="1">
                  <c:v>192788505.99664485</c:v>
                </c:pt>
                <c:pt idx="2">
                  <c:v>171994887.25204706</c:v>
                </c:pt>
                <c:pt idx="3">
                  <c:v>152826617.43378392</c:v>
                </c:pt>
                <c:pt idx="4">
                  <c:v>135085250.21242279</c:v>
                </c:pt>
                <c:pt idx="5">
                  <c:v>118882348.06698236</c:v>
                </c:pt>
                <c:pt idx="6">
                  <c:v>104136315.14370695</c:v>
                </c:pt>
                <c:pt idx="7">
                  <c:v>90832814.112565592</c:v>
                </c:pt>
                <c:pt idx="8">
                  <c:v>78771283.883542731</c:v>
                </c:pt>
                <c:pt idx="9">
                  <c:v>68147012.720827252</c:v>
                </c:pt>
                <c:pt idx="10">
                  <c:v>58612458.430025749</c:v>
                </c:pt>
                <c:pt idx="11">
                  <c:v>50085970.125904374</c:v>
                </c:pt>
                <c:pt idx="12">
                  <c:v>42627927.457855254</c:v>
                </c:pt>
                <c:pt idx="13">
                  <c:v>36103229.398307793</c:v>
                </c:pt>
                <c:pt idx="14">
                  <c:v>30293880.244415745</c:v>
                </c:pt>
                <c:pt idx="15">
                  <c:v>25290596.884171896</c:v>
                </c:pt>
                <c:pt idx="16">
                  <c:v>20956109.373883463</c:v>
                </c:pt>
                <c:pt idx="17">
                  <c:v>17238724.106959887</c:v>
                </c:pt>
                <c:pt idx="18">
                  <c:v>14034108.05470394</c:v>
                </c:pt>
                <c:pt idx="19">
                  <c:v>94495965.157506615</c:v>
                </c:pt>
                <c:pt idx="20">
                  <c:v>82181878.589255825</c:v>
                </c:pt>
                <c:pt idx="21">
                  <c:v>71060765.45691964</c:v>
                </c:pt>
                <c:pt idx="22">
                  <c:v>61203617.593734711</c:v>
                </c:pt>
                <c:pt idx="23">
                  <c:v>52407074.024550356</c:v>
                </c:pt>
                <c:pt idx="24">
                  <c:v>44644433.328304507</c:v>
                </c:pt>
                <c:pt idx="25">
                  <c:v>37807128.512983881</c:v>
                </c:pt>
                <c:pt idx="26">
                  <c:v>31831701.552717153</c:v>
                </c:pt>
                <c:pt idx="27">
                  <c:v>26583384.389332052</c:v>
                </c:pt>
                <c:pt idx="28">
                  <c:v>22107427.157643609</c:v>
                </c:pt>
                <c:pt idx="29">
                  <c:v>18223431.896492302</c:v>
                </c:pt>
                <c:pt idx="30">
                  <c:v>14873669.452763386</c:v>
                </c:pt>
                <c:pt idx="31">
                  <c:v>12056744.329861034</c:v>
                </c:pt>
                <c:pt idx="32">
                  <c:v>9695718.477635704</c:v>
                </c:pt>
                <c:pt idx="33">
                  <c:v>7690968.186188044</c:v>
                </c:pt>
                <c:pt idx="34">
                  <c:v>6052584.6849569464</c:v>
                </c:pt>
                <c:pt idx="35">
                  <c:v>4712018.5120920427</c:v>
                </c:pt>
                <c:pt idx="36">
                  <c:v>3631393.7909786133</c:v>
                </c:pt>
                <c:pt idx="37">
                  <c:v>2760074.2388643981</c:v>
                </c:pt>
                <c:pt idx="38">
                  <c:v>32960115.627291977</c:v>
                </c:pt>
                <c:pt idx="39">
                  <c:v>27616586.702439215</c:v>
                </c:pt>
                <c:pt idx="40">
                  <c:v>22945252.602696646</c:v>
                </c:pt>
                <c:pt idx="41">
                  <c:v>18942829.146846827</c:v>
                </c:pt>
                <c:pt idx="42">
                  <c:v>15497467.838225139</c:v>
                </c:pt>
                <c:pt idx="43">
                  <c:v>12573581.427303744</c:v>
                </c:pt>
                <c:pt idx="44">
                  <c:v>10106070.722506354</c:v>
                </c:pt>
                <c:pt idx="45">
                  <c:v>8048726.6182271987</c:v>
                </c:pt>
                <c:pt idx="46">
                  <c:v>6333189.064364139</c:v>
                </c:pt>
                <c:pt idx="47">
                  <c:v>4950802.4924313482</c:v>
                </c:pt>
                <c:pt idx="48">
                  <c:v>3822635.6766648497</c:v>
                </c:pt>
                <c:pt idx="49">
                  <c:v>2912347.2346078041</c:v>
                </c:pt>
                <c:pt idx="50">
                  <c:v>2199379.6218192684</c:v>
                </c:pt>
                <c:pt idx="51">
                  <c:v>1644709.3376585196</c:v>
                </c:pt>
                <c:pt idx="52">
                  <c:v>1209238.9197052428</c:v>
                </c:pt>
                <c:pt idx="53">
                  <c:v>881274.24961476622</c:v>
                </c:pt>
                <c:pt idx="54">
                  <c:v>634490.87878901069</c:v>
                </c:pt>
                <c:pt idx="55">
                  <c:v>451901.30815225688</c:v>
                </c:pt>
                <c:pt idx="56">
                  <c:v>317021.29929097561</c:v>
                </c:pt>
                <c:pt idx="57">
                  <c:v>9388186.8829731476</c:v>
                </c:pt>
                <c:pt idx="58">
                  <c:v>7456818.9974761149</c:v>
                </c:pt>
                <c:pt idx="59">
                  <c:v>5851976.7009745697</c:v>
                </c:pt>
                <c:pt idx="60">
                  <c:v>4551200.445608194</c:v>
                </c:pt>
                <c:pt idx="61">
                  <c:v>3496753.8305271245</c:v>
                </c:pt>
                <c:pt idx="62">
                  <c:v>2657821.9901256603</c:v>
                </c:pt>
                <c:pt idx="63">
                  <c:v>1996668.6478047878</c:v>
                </c:pt>
                <c:pt idx="64">
                  <c:v>1483637.003093113</c:v>
                </c:pt>
                <c:pt idx="65">
                  <c:v>1086751.1304767497</c:v>
                </c:pt>
                <c:pt idx="66">
                  <c:v>790708.81633662805</c:v>
                </c:pt>
                <c:pt idx="67">
                  <c:v>567414.73602971935</c:v>
                </c:pt>
                <c:pt idx="68">
                  <c:v>401264.01194609003</c:v>
                </c:pt>
                <c:pt idx="69">
                  <c:v>281410.75994520652</c:v>
                </c:pt>
                <c:pt idx="70">
                  <c:v>195556.91854122374</c:v>
                </c:pt>
                <c:pt idx="71">
                  <c:v>133547.16477810769</c:v>
                </c:pt>
                <c:pt idx="72">
                  <c:v>90597.652088430405</c:v>
                </c:pt>
                <c:pt idx="73">
                  <c:v>60840.858333188742</c:v>
                </c:pt>
                <c:pt idx="74">
                  <c:v>40537.644713390669</c:v>
                </c:pt>
                <c:pt idx="75">
                  <c:v>26677.28541565016</c:v>
                </c:pt>
                <c:pt idx="76">
                  <c:v>2417508.6695270329</c:v>
                </c:pt>
                <c:pt idx="77">
                  <c:v>1811603.860587592</c:v>
                </c:pt>
                <c:pt idx="78">
                  <c:v>1338819.2657309687</c:v>
                </c:pt>
                <c:pt idx="79">
                  <c:v>979749.39643336704</c:v>
                </c:pt>
                <c:pt idx="80">
                  <c:v>707460.68202312</c:v>
                </c:pt>
                <c:pt idx="81">
                  <c:v>505114.17978744366</c:v>
                </c:pt>
                <c:pt idx="82">
                  <c:v>356327.66446220962</c:v>
                </c:pt>
                <c:pt idx="83">
                  <c:v>248692.50428003175</c:v>
                </c:pt>
                <c:pt idx="84">
                  <c:v>171114.79360234813</c:v>
                </c:pt>
                <c:pt idx="85">
                  <c:v>117263.16908502109</c:v>
                </c:pt>
                <c:pt idx="86">
                  <c:v>79114.597634030099</c:v>
                </c:pt>
                <c:pt idx="87">
                  <c:v>53092.636129585597</c:v>
                </c:pt>
                <c:pt idx="88">
                  <c:v>35164.139642841212</c:v>
                </c:pt>
                <c:pt idx="89">
                  <c:v>23231.697124275583</c:v>
                </c:pt>
                <c:pt idx="90">
                  <c:v>15125.280920627974</c:v>
                </c:pt>
                <c:pt idx="91">
                  <c:v>9825.4147464432699</c:v>
                </c:pt>
                <c:pt idx="92">
                  <c:v>6343.3569952997168</c:v>
                </c:pt>
                <c:pt idx="93">
                  <c:v>4079.9573596495379</c:v>
                </c:pt>
                <c:pt idx="94">
                  <c:v>2601.1640182534293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656192"/>
        <c:axId val="91657728"/>
      </c:scatterChart>
      <c:valAx>
        <c:axId val="91656192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1657728"/>
        <c:crosses val="autoZero"/>
        <c:crossBetween val="midCat"/>
      </c:valAx>
      <c:valAx>
        <c:axId val="91657728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916561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'15atm'!$A$2:$A$96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'15atm'!$C$2:$C$96</c:f>
              <c:numCache>
                <c:formatCode>General</c:formatCode>
                <c:ptCount val="95"/>
                <c:pt idx="0">
                  <c:v>16.5</c:v>
                </c:pt>
                <c:pt idx="1">
                  <c:v>17.23</c:v>
                </c:pt>
                <c:pt idx="2">
                  <c:v>17.97</c:v>
                </c:pt>
                <c:pt idx="3">
                  <c:v>18.68</c:v>
                </c:pt>
                <c:pt idx="4">
                  <c:v>19.329999999999998</c:v>
                </c:pt>
                <c:pt idx="5">
                  <c:v>20.09</c:v>
                </c:pt>
                <c:pt idx="6">
                  <c:v>20.68</c:v>
                </c:pt>
                <c:pt idx="7">
                  <c:v>21.54</c:v>
                </c:pt>
                <c:pt idx="8">
                  <c:v>22.21</c:v>
                </c:pt>
                <c:pt idx="9">
                  <c:v>23.08</c:v>
                </c:pt>
                <c:pt idx="10">
                  <c:v>23.9</c:v>
                </c:pt>
                <c:pt idx="11">
                  <c:v>24.64</c:v>
                </c:pt>
                <c:pt idx="12">
                  <c:v>25.55</c:v>
                </c:pt>
                <c:pt idx="13">
                  <c:v>26.39</c:v>
                </c:pt>
                <c:pt idx="14">
                  <c:v>27.44</c:v>
                </c:pt>
                <c:pt idx="15">
                  <c:v>28.42</c:v>
                </c:pt>
                <c:pt idx="16">
                  <c:v>29.43</c:v>
                </c:pt>
                <c:pt idx="17">
                  <c:v>30.59</c:v>
                </c:pt>
                <c:pt idx="18">
                  <c:v>31.66</c:v>
                </c:pt>
                <c:pt idx="19">
                  <c:v>22.05</c:v>
                </c:pt>
                <c:pt idx="20">
                  <c:v>22.86</c:v>
                </c:pt>
                <c:pt idx="21">
                  <c:v>23.61</c:v>
                </c:pt>
                <c:pt idx="22">
                  <c:v>24.31</c:v>
                </c:pt>
                <c:pt idx="23">
                  <c:v>25.06</c:v>
                </c:pt>
                <c:pt idx="24">
                  <c:v>25.75</c:v>
                </c:pt>
                <c:pt idx="25">
                  <c:v>26.44</c:v>
                </c:pt>
                <c:pt idx="26">
                  <c:v>27.25</c:v>
                </c:pt>
                <c:pt idx="27">
                  <c:v>28.01</c:v>
                </c:pt>
                <c:pt idx="28">
                  <c:v>28.96</c:v>
                </c:pt>
                <c:pt idx="29">
                  <c:v>29.81</c:v>
                </c:pt>
                <c:pt idx="30">
                  <c:v>30.76</c:v>
                </c:pt>
                <c:pt idx="31">
                  <c:v>31.79</c:v>
                </c:pt>
                <c:pt idx="32">
                  <c:v>32.85</c:v>
                </c:pt>
                <c:pt idx="33">
                  <c:v>34.01</c:v>
                </c:pt>
                <c:pt idx="34">
                  <c:v>35.19</c:v>
                </c:pt>
                <c:pt idx="35">
                  <c:v>36.53</c:v>
                </c:pt>
                <c:pt idx="36">
                  <c:v>37.86</c:v>
                </c:pt>
                <c:pt idx="37">
                  <c:v>39.22</c:v>
                </c:pt>
                <c:pt idx="38">
                  <c:v>28.33</c:v>
                </c:pt>
                <c:pt idx="39">
                  <c:v>29.51</c:v>
                </c:pt>
                <c:pt idx="40">
                  <c:v>30.44</c:v>
                </c:pt>
                <c:pt idx="41">
                  <c:v>31.27</c:v>
                </c:pt>
                <c:pt idx="42">
                  <c:v>32.07</c:v>
                </c:pt>
                <c:pt idx="43">
                  <c:v>32.94</c:v>
                </c:pt>
                <c:pt idx="44">
                  <c:v>33.840000000000003</c:v>
                </c:pt>
                <c:pt idx="45">
                  <c:v>34.75</c:v>
                </c:pt>
                <c:pt idx="46">
                  <c:v>35.770000000000003</c:v>
                </c:pt>
                <c:pt idx="47">
                  <c:v>36.799999999999997</c:v>
                </c:pt>
                <c:pt idx="48">
                  <c:v>37.909999999999997</c:v>
                </c:pt>
                <c:pt idx="49">
                  <c:v>39.119999999999997</c:v>
                </c:pt>
                <c:pt idx="50">
                  <c:v>40.36</c:v>
                </c:pt>
                <c:pt idx="51">
                  <c:v>41.68</c:v>
                </c:pt>
                <c:pt idx="52">
                  <c:v>43.06</c:v>
                </c:pt>
                <c:pt idx="53">
                  <c:v>44.53</c:v>
                </c:pt>
                <c:pt idx="54">
                  <c:v>46.06</c:v>
                </c:pt>
                <c:pt idx="55">
                  <c:v>47.63</c:v>
                </c:pt>
                <c:pt idx="56">
                  <c:v>49.22</c:v>
                </c:pt>
                <c:pt idx="57">
                  <c:v>35.17</c:v>
                </c:pt>
                <c:pt idx="58">
                  <c:v>36.9</c:v>
                </c:pt>
                <c:pt idx="59">
                  <c:v>38.18</c:v>
                </c:pt>
                <c:pt idx="60">
                  <c:v>39.340000000000003</c:v>
                </c:pt>
                <c:pt idx="61">
                  <c:v>40.39</c:v>
                </c:pt>
                <c:pt idx="62">
                  <c:v>41.5</c:v>
                </c:pt>
                <c:pt idx="63">
                  <c:v>42.6</c:v>
                </c:pt>
                <c:pt idx="64">
                  <c:v>43.73</c:v>
                </c:pt>
                <c:pt idx="65">
                  <c:v>44.95</c:v>
                </c:pt>
                <c:pt idx="66">
                  <c:v>46.21</c:v>
                </c:pt>
                <c:pt idx="67">
                  <c:v>47.51</c:v>
                </c:pt>
                <c:pt idx="68">
                  <c:v>48.87</c:v>
                </c:pt>
                <c:pt idx="69">
                  <c:v>50.29</c:v>
                </c:pt>
                <c:pt idx="70">
                  <c:v>51.77</c:v>
                </c:pt>
                <c:pt idx="71">
                  <c:v>53.3</c:v>
                </c:pt>
                <c:pt idx="72">
                  <c:v>54.88</c:v>
                </c:pt>
                <c:pt idx="73">
                  <c:v>56.53</c:v>
                </c:pt>
                <c:pt idx="74">
                  <c:v>58.19</c:v>
                </c:pt>
                <c:pt idx="75">
                  <c:v>59.88</c:v>
                </c:pt>
                <c:pt idx="76">
                  <c:v>49.54</c:v>
                </c:pt>
                <c:pt idx="77">
                  <c:v>47.98</c:v>
                </c:pt>
                <c:pt idx="78">
                  <c:v>47.97</c:v>
                </c:pt>
                <c:pt idx="79">
                  <c:v>48.44</c:v>
                </c:pt>
                <c:pt idx="80">
                  <c:v>49.25</c:v>
                </c:pt>
                <c:pt idx="81">
                  <c:v>50.26</c:v>
                </c:pt>
                <c:pt idx="82">
                  <c:v>51.39</c:v>
                </c:pt>
                <c:pt idx="83">
                  <c:v>52.61</c:v>
                </c:pt>
                <c:pt idx="84">
                  <c:v>53.88</c:v>
                </c:pt>
                <c:pt idx="85">
                  <c:v>55.2</c:v>
                </c:pt>
                <c:pt idx="86">
                  <c:v>56.57</c:v>
                </c:pt>
                <c:pt idx="87">
                  <c:v>57.99</c:v>
                </c:pt>
                <c:pt idx="88">
                  <c:v>59.46</c:v>
                </c:pt>
                <c:pt idx="89">
                  <c:v>60.97</c:v>
                </c:pt>
                <c:pt idx="90">
                  <c:v>62.52</c:v>
                </c:pt>
                <c:pt idx="91">
                  <c:v>64.16</c:v>
                </c:pt>
                <c:pt idx="92">
                  <c:v>65.84</c:v>
                </c:pt>
                <c:pt idx="93">
                  <c:v>67.53</c:v>
                </c:pt>
                <c:pt idx="94">
                  <c:v>69.27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'15atm'!$A$2:$A$96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'15atm'!$K$2:$K$96</c:f>
              <c:numCache>
                <c:formatCode>General</c:formatCode>
                <c:ptCount val="95"/>
                <c:pt idx="0">
                  <c:v>22.485378529926564</c:v>
                </c:pt>
                <c:pt idx="1">
                  <c:v>20.166735373695982</c:v>
                </c:pt>
                <c:pt idx="2">
                  <c:v>20.92941763697182</c:v>
                </c:pt>
                <c:pt idx="3">
                  <c:v>21.642277820474227</c:v>
                </c:pt>
                <c:pt idx="4">
                  <c:v>22.314592784125953</c:v>
                </c:pt>
                <c:pt idx="5">
                  <c:v>22.944206043954679</c:v>
                </c:pt>
                <c:pt idx="6">
                  <c:v>23.536372361212944</c:v>
                </c:pt>
                <c:pt idx="7">
                  <c:v>24.093819977519324</c:v>
                </c:pt>
                <c:pt idx="8">
                  <c:v>24.627515189659455</c:v>
                </c:pt>
                <c:pt idx="9">
                  <c:v>25.130828093323959</c:v>
                </c:pt>
                <c:pt idx="10">
                  <c:v>25.622164946473266</c:v>
                </c:pt>
                <c:pt idx="11">
                  <c:v>26.109349215480357</c:v>
                </c:pt>
                <c:pt idx="12">
                  <c:v>26.591518465167386</c:v>
                </c:pt>
                <c:pt idx="13">
                  <c:v>27.078649086794851</c:v>
                </c:pt>
                <c:pt idx="14">
                  <c:v>27.591079505151029</c:v>
                </c:pt>
                <c:pt idx="15">
                  <c:v>28.124386295438619</c:v>
                </c:pt>
                <c:pt idx="16">
                  <c:v>28.694056784905069</c:v>
                </c:pt>
                <c:pt idx="17">
                  <c:v>29.308279296442052</c:v>
                </c:pt>
                <c:pt idx="18">
                  <c:v>29.986717016966804</c:v>
                </c:pt>
                <c:pt idx="19">
                  <c:v>23.937579193095615</c:v>
                </c:pt>
                <c:pt idx="20">
                  <c:v>24.473187429908901</c:v>
                </c:pt>
                <c:pt idx="21">
                  <c:v>24.988901700356692</c:v>
                </c:pt>
                <c:pt idx="22">
                  <c:v>25.483964386627612</c:v>
                </c:pt>
                <c:pt idx="23">
                  <c:v>25.971070889544457</c:v>
                </c:pt>
                <c:pt idx="24">
                  <c:v>26.454596937230395</c:v>
                </c:pt>
                <c:pt idx="25">
                  <c:v>26.943940199679197</c:v>
                </c:pt>
                <c:pt idx="26">
                  <c:v>27.44618443077356</c:v>
                </c:pt>
                <c:pt idx="27">
                  <c:v>27.976053015607111</c:v>
                </c:pt>
                <c:pt idx="28">
                  <c:v>28.530108480084596</c:v>
                </c:pt>
                <c:pt idx="29">
                  <c:v>29.130836863496977</c:v>
                </c:pt>
                <c:pt idx="30">
                  <c:v>29.79142969067075</c:v>
                </c:pt>
                <c:pt idx="31">
                  <c:v>30.511800436493093</c:v>
                </c:pt>
                <c:pt idx="32">
                  <c:v>31.305286921044093</c:v>
                </c:pt>
                <c:pt idx="33">
                  <c:v>32.204605363409975</c:v>
                </c:pt>
                <c:pt idx="34">
                  <c:v>33.199317749126131</c:v>
                </c:pt>
                <c:pt idx="35">
                  <c:v>34.312080473872804</c:v>
                </c:pt>
                <c:pt idx="36">
                  <c:v>35.550904816459727</c:v>
                </c:pt>
                <c:pt idx="37">
                  <c:v>36.945032132972671</c:v>
                </c:pt>
                <c:pt idx="38">
                  <c:v>27.344437834302607</c:v>
                </c:pt>
                <c:pt idx="39">
                  <c:v>27.863203040537762</c:v>
                </c:pt>
                <c:pt idx="40">
                  <c:v>28.417022950946947</c:v>
                </c:pt>
                <c:pt idx="41">
                  <c:v>29.008488375878521</c:v>
                </c:pt>
                <c:pt idx="42">
                  <c:v>29.655111610423077</c:v>
                </c:pt>
                <c:pt idx="43">
                  <c:v>30.364485468613825</c:v>
                </c:pt>
                <c:pt idx="44">
                  <c:v>31.15055868456994</c:v>
                </c:pt>
                <c:pt idx="45">
                  <c:v>32.023338983679281</c:v>
                </c:pt>
                <c:pt idx="46">
                  <c:v>33.005960633630899</c:v>
                </c:pt>
                <c:pt idx="47">
                  <c:v>34.086355029121322</c:v>
                </c:pt>
                <c:pt idx="48">
                  <c:v>35.300268682743059</c:v>
                </c:pt>
                <c:pt idx="49">
                  <c:v>36.664993776713658</c:v>
                </c:pt>
                <c:pt idx="50">
                  <c:v>38.167022798627862</c:v>
                </c:pt>
                <c:pt idx="51">
                  <c:v>39.817342130757154</c:v>
                </c:pt>
                <c:pt idx="52">
                  <c:v>41.663035916077206</c:v>
                </c:pt>
                <c:pt idx="53">
                  <c:v>43.657416514517578</c:v>
                </c:pt>
                <c:pt idx="54">
                  <c:v>45.817030359897963</c:v>
                </c:pt>
                <c:pt idx="55">
                  <c:v>48.123969820590062</c:v>
                </c:pt>
                <c:pt idx="56">
                  <c:v>50.593443126347779</c:v>
                </c:pt>
                <c:pt idx="57">
                  <c:v>31.42687607353119</c:v>
                </c:pt>
                <c:pt idx="58">
                  <c:v>32.329219082059794</c:v>
                </c:pt>
                <c:pt idx="59">
                  <c:v>33.344718307256493</c:v>
                </c:pt>
                <c:pt idx="60">
                  <c:v>34.472427295491222</c:v>
                </c:pt>
                <c:pt idx="61">
                  <c:v>35.737463646112623</c:v>
                </c:pt>
                <c:pt idx="62">
                  <c:v>37.143955000603491</c:v>
                </c:pt>
                <c:pt idx="63">
                  <c:v>38.705585786049092</c:v>
                </c:pt>
                <c:pt idx="64">
                  <c:v>40.424913031049066</c:v>
                </c:pt>
                <c:pt idx="65">
                  <c:v>42.326014316518226</c:v>
                </c:pt>
                <c:pt idx="66">
                  <c:v>44.361034146216362</c:v>
                </c:pt>
                <c:pt idx="67">
                  <c:v>46.569014548809712</c:v>
                </c:pt>
                <c:pt idx="68">
                  <c:v>48.946301180526937</c:v>
                </c:pt>
                <c:pt idx="69">
                  <c:v>51.432706173837367</c:v>
                </c:pt>
                <c:pt idx="70">
                  <c:v>54.010238875480574</c:v>
                </c:pt>
                <c:pt idx="71">
                  <c:v>56.709034799201177</c:v>
                </c:pt>
                <c:pt idx="72">
                  <c:v>59.419325026919438</c:v>
                </c:pt>
                <c:pt idx="73">
                  <c:v>62.130061254581818</c:v>
                </c:pt>
                <c:pt idx="74">
                  <c:v>64.789697260174549</c:v>
                </c:pt>
                <c:pt idx="75">
                  <c:v>67.391971744935717</c:v>
                </c:pt>
                <c:pt idx="76">
                  <c:v>37.650787549396775</c:v>
                </c:pt>
                <c:pt idx="77">
                  <c:v>39.258027761818532</c:v>
                </c:pt>
                <c:pt idx="78">
                  <c:v>41.041441723050319</c:v>
                </c:pt>
                <c:pt idx="79">
                  <c:v>42.979615751347424</c:v>
                </c:pt>
                <c:pt idx="80">
                  <c:v>45.092495318633645</c:v>
                </c:pt>
                <c:pt idx="81">
                  <c:v>47.359940660641016</c:v>
                </c:pt>
                <c:pt idx="82">
                  <c:v>49.774036740801016</c:v>
                </c:pt>
                <c:pt idx="83">
                  <c:v>52.306381999038301</c:v>
                </c:pt>
                <c:pt idx="84">
                  <c:v>54.956914481291228</c:v>
                </c:pt>
                <c:pt idx="85">
                  <c:v>57.622901517136064</c:v>
                </c:pt>
                <c:pt idx="86">
                  <c:v>60.351620141357913</c:v>
                </c:pt>
                <c:pt idx="87">
                  <c:v>63.035575308855634</c:v>
                </c:pt>
                <c:pt idx="88">
                  <c:v>65.691114815962024</c:v>
                </c:pt>
                <c:pt idx="89">
                  <c:v>68.217213874966347</c:v>
                </c:pt>
                <c:pt idx="90">
                  <c:v>70.658378871806519</c:v>
                </c:pt>
                <c:pt idx="91">
                  <c:v>72.920396300726225</c:v>
                </c:pt>
                <c:pt idx="92">
                  <c:v>75.011947951797211</c:v>
                </c:pt>
                <c:pt idx="93">
                  <c:v>76.91502661395262</c:v>
                </c:pt>
                <c:pt idx="94">
                  <c:v>78.648832961592731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032832"/>
        <c:axId val="93034368"/>
      </c:scatterChart>
      <c:valAx>
        <c:axId val="93032832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3034368"/>
        <c:crosses val="autoZero"/>
        <c:crossBetween val="midCat"/>
      </c:valAx>
      <c:valAx>
        <c:axId val="93034368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30328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'20atm'!$A$2:$A$96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'20atm'!$B$2:$B$96</c:f>
              <c:numCache>
                <c:formatCode>0.00E+00</c:formatCode>
                <c:ptCount val="95"/>
                <c:pt idx="0">
                  <c:v>219440000</c:v>
                </c:pt>
                <c:pt idx="1">
                  <c:v>199220000</c:v>
                </c:pt>
                <c:pt idx="2">
                  <c:v>181210000</c:v>
                </c:pt>
                <c:pt idx="3">
                  <c:v>164110000</c:v>
                </c:pt>
                <c:pt idx="4">
                  <c:v>148660000</c:v>
                </c:pt>
                <c:pt idx="5">
                  <c:v>134160000</c:v>
                </c:pt>
                <c:pt idx="6">
                  <c:v>120610000</c:v>
                </c:pt>
                <c:pt idx="7">
                  <c:v>108150000</c:v>
                </c:pt>
                <c:pt idx="8">
                  <c:v>96461000</c:v>
                </c:pt>
                <c:pt idx="9">
                  <c:v>85908000</c:v>
                </c:pt>
                <c:pt idx="10">
                  <c:v>76295000</c:v>
                </c:pt>
                <c:pt idx="11">
                  <c:v>67360000</c:v>
                </c:pt>
                <c:pt idx="12">
                  <c:v>59342000</c:v>
                </c:pt>
                <c:pt idx="13">
                  <c:v>52053000</c:v>
                </c:pt>
                <c:pt idx="14">
                  <c:v>45437000</c:v>
                </c:pt>
                <c:pt idx="15">
                  <c:v>39663000</c:v>
                </c:pt>
                <c:pt idx="16">
                  <c:v>34712000</c:v>
                </c:pt>
                <c:pt idx="17">
                  <c:v>30292000</c:v>
                </c:pt>
                <c:pt idx="18">
                  <c:v>26394000</c:v>
                </c:pt>
                <c:pt idx="19">
                  <c:v>119160000</c:v>
                </c:pt>
                <c:pt idx="20">
                  <c:v>105790000</c:v>
                </c:pt>
                <c:pt idx="21">
                  <c:v>93746000</c:v>
                </c:pt>
                <c:pt idx="22">
                  <c:v>82819000</c:v>
                </c:pt>
                <c:pt idx="23">
                  <c:v>72960000</c:v>
                </c:pt>
                <c:pt idx="24">
                  <c:v>64045000</c:v>
                </c:pt>
                <c:pt idx="25">
                  <c:v>56045000</c:v>
                </c:pt>
                <c:pt idx="26">
                  <c:v>48905000</c:v>
                </c:pt>
                <c:pt idx="27">
                  <c:v>42448000</c:v>
                </c:pt>
                <c:pt idx="28">
                  <c:v>36781000</c:v>
                </c:pt>
                <c:pt idx="29">
                  <c:v>31694000</c:v>
                </c:pt>
                <c:pt idx="30">
                  <c:v>27229000</c:v>
                </c:pt>
                <c:pt idx="31">
                  <c:v>23286000</c:v>
                </c:pt>
                <c:pt idx="32">
                  <c:v>19840000</c:v>
                </c:pt>
                <c:pt idx="33">
                  <c:v>16802000</c:v>
                </c:pt>
                <c:pt idx="34">
                  <c:v>14119000</c:v>
                </c:pt>
                <c:pt idx="35">
                  <c:v>11797000</c:v>
                </c:pt>
                <c:pt idx="36">
                  <c:v>9836500</c:v>
                </c:pt>
                <c:pt idx="37">
                  <c:v>8201900</c:v>
                </c:pt>
                <c:pt idx="38">
                  <c:v>51396000</c:v>
                </c:pt>
                <c:pt idx="39">
                  <c:v>44304000</c:v>
                </c:pt>
                <c:pt idx="40">
                  <c:v>38012000</c:v>
                </c:pt>
                <c:pt idx="41">
                  <c:v>32484000</c:v>
                </c:pt>
                <c:pt idx="42">
                  <c:v>27672000</c:v>
                </c:pt>
                <c:pt idx="43">
                  <c:v>23474000</c:v>
                </c:pt>
                <c:pt idx="44">
                  <c:v>19837000</c:v>
                </c:pt>
                <c:pt idx="45">
                  <c:v>16698000</c:v>
                </c:pt>
                <c:pt idx="46">
                  <c:v>13980000</c:v>
                </c:pt>
                <c:pt idx="47">
                  <c:v>11656000</c:v>
                </c:pt>
                <c:pt idx="48">
                  <c:v>9674100</c:v>
                </c:pt>
                <c:pt idx="49">
                  <c:v>7978600</c:v>
                </c:pt>
                <c:pt idx="50">
                  <c:v>6549500</c:v>
                </c:pt>
                <c:pt idx="51">
                  <c:v>5338600</c:v>
                </c:pt>
                <c:pt idx="52">
                  <c:v>4322500</c:v>
                </c:pt>
                <c:pt idx="53">
                  <c:v>3472800</c:v>
                </c:pt>
                <c:pt idx="54">
                  <c:v>2768900</c:v>
                </c:pt>
                <c:pt idx="55">
                  <c:v>2194700</c:v>
                </c:pt>
                <c:pt idx="56">
                  <c:v>1735500</c:v>
                </c:pt>
                <c:pt idx="57">
                  <c:v>19613000</c:v>
                </c:pt>
                <c:pt idx="58">
                  <c:v>15864000</c:v>
                </c:pt>
                <c:pt idx="59">
                  <c:v>12913000</c:v>
                </c:pt>
                <c:pt idx="60">
                  <c:v>10544000</c:v>
                </c:pt>
                <c:pt idx="61">
                  <c:v>8603100</c:v>
                </c:pt>
                <c:pt idx="62">
                  <c:v>7005300</c:v>
                </c:pt>
                <c:pt idx="63">
                  <c:v>5683100</c:v>
                </c:pt>
                <c:pt idx="64">
                  <c:v>4588000</c:v>
                </c:pt>
                <c:pt idx="65">
                  <c:v>3687500</c:v>
                </c:pt>
                <c:pt idx="66">
                  <c:v>2948300</c:v>
                </c:pt>
                <c:pt idx="67">
                  <c:v>2341900</c:v>
                </c:pt>
                <c:pt idx="68">
                  <c:v>1845200</c:v>
                </c:pt>
                <c:pt idx="69">
                  <c:v>1442600</c:v>
                </c:pt>
                <c:pt idx="70">
                  <c:v>1120700</c:v>
                </c:pt>
                <c:pt idx="71" formatCode="General">
                  <c:v>862130</c:v>
                </c:pt>
                <c:pt idx="72" formatCode="General">
                  <c:v>656890</c:v>
                </c:pt>
                <c:pt idx="73" formatCode="General">
                  <c:v>495300</c:v>
                </c:pt>
                <c:pt idx="74" formatCode="General">
                  <c:v>371580</c:v>
                </c:pt>
                <c:pt idx="75" formatCode="General">
                  <c:v>278100</c:v>
                </c:pt>
                <c:pt idx="76">
                  <c:v>5352400</c:v>
                </c:pt>
                <c:pt idx="77">
                  <c:v>4851800</c:v>
                </c:pt>
                <c:pt idx="78">
                  <c:v>4030000</c:v>
                </c:pt>
                <c:pt idx="79">
                  <c:v>3241200</c:v>
                </c:pt>
                <c:pt idx="80">
                  <c:v>2562100</c:v>
                </c:pt>
                <c:pt idx="81">
                  <c:v>2003800</c:v>
                </c:pt>
                <c:pt idx="82">
                  <c:v>1553100</c:v>
                </c:pt>
                <c:pt idx="83">
                  <c:v>1193300</c:v>
                </c:pt>
                <c:pt idx="84" formatCode="General">
                  <c:v>911490</c:v>
                </c:pt>
                <c:pt idx="85" formatCode="General">
                  <c:v>692770</c:v>
                </c:pt>
                <c:pt idx="86" formatCode="General">
                  <c:v>523880</c:v>
                </c:pt>
                <c:pt idx="87" formatCode="General">
                  <c:v>393380</c:v>
                </c:pt>
                <c:pt idx="88" formatCode="General">
                  <c:v>293250</c:v>
                </c:pt>
                <c:pt idx="89" formatCode="General">
                  <c:v>217340</c:v>
                </c:pt>
                <c:pt idx="90" formatCode="General">
                  <c:v>159020</c:v>
                </c:pt>
                <c:pt idx="91" formatCode="General">
                  <c:v>115270</c:v>
                </c:pt>
                <c:pt idx="92" formatCode="General">
                  <c:v>82972</c:v>
                </c:pt>
                <c:pt idx="93" formatCode="General">
                  <c:v>59710</c:v>
                </c:pt>
                <c:pt idx="94" formatCode="General">
                  <c:v>42684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'20atm'!$A$2:$A$96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'20atm'!$J$2:$J$96</c:f>
              <c:numCache>
                <c:formatCode>General</c:formatCode>
                <c:ptCount val="95"/>
                <c:pt idx="0">
                  <c:v>203102583.84408882</c:v>
                </c:pt>
                <c:pt idx="1">
                  <c:v>197109395.77771813</c:v>
                </c:pt>
                <c:pt idx="2">
                  <c:v>176730005.21227971</c:v>
                </c:pt>
                <c:pt idx="3">
                  <c:v>157965021.23780245</c:v>
                </c:pt>
                <c:pt idx="4">
                  <c:v>140614723.90793189</c:v>
                </c:pt>
                <c:pt idx="5">
                  <c:v>124782557.97351411</c:v>
                </c:pt>
                <c:pt idx="6">
                  <c:v>110382745.83659123</c:v>
                </c:pt>
                <c:pt idx="7">
                  <c:v>97395072.946175188</c:v>
                </c:pt>
                <c:pt idx="8">
                  <c:v>85617390.804512322</c:v>
                </c:pt>
                <c:pt idx="9">
                  <c:v>75234180.009639159</c:v>
                </c:pt>
                <c:pt idx="10">
                  <c:v>65899783.840294018</c:v>
                </c:pt>
                <c:pt idx="11">
                  <c:v>57527873.952254348</c:v>
                </c:pt>
                <c:pt idx="12">
                  <c:v>50172289.979886204</c:v>
                </c:pt>
                <c:pt idx="13">
                  <c:v>43695901.352180503</c:v>
                </c:pt>
                <c:pt idx="14">
                  <c:v>37877654.712265551</c:v>
                </c:pt>
                <c:pt idx="15">
                  <c:v>32805337.904461723</c:v>
                </c:pt>
                <c:pt idx="16">
                  <c:v>28340167.652859114</c:v>
                </c:pt>
                <c:pt idx="17">
                  <c:v>24430844.687875349</c:v>
                </c:pt>
                <c:pt idx="18">
                  <c:v>20971235.681464445</c:v>
                </c:pt>
                <c:pt idx="19">
                  <c:v>100971233.90000333</c:v>
                </c:pt>
                <c:pt idx="20">
                  <c:v>88948390.992356777</c:v>
                </c:pt>
                <c:pt idx="21">
                  <c:v>78083191.051395506</c:v>
                </c:pt>
                <c:pt idx="22">
                  <c:v>68438741.026380092</c:v>
                </c:pt>
                <c:pt idx="23">
                  <c:v>59810042.097640648</c:v>
                </c:pt>
                <c:pt idx="24">
                  <c:v>52165124.110337205</c:v>
                </c:pt>
                <c:pt idx="25">
                  <c:v>45392065.923755996</c:v>
                </c:pt>
                <c:pt idx="26">
                  <c:v>39423999.188720763</c:v>
                </c:pt>
                <c:pt idx="27">
                  <c:v>34122969.720303603</c:v>
                </c:pt>
                <c:pt idx="28">
                  <c:v>29534387.441892903</c:v>
                </c:pt>
                <c:pt idx="29">
                  <c:v>25475515.285862688</c:v>
                </c:pt>
                <c:pt idx="30">
                  <c:v>21887760.017113045</c:v>
                </c:pt>
                <c:pt idx="31">
                  <c:v>18776606.764066365</c:v>
                </c:pt>
                <c:pt idx="32">
                  <c:v>16069743.007842192</c:v>
                </c:pt>
                <c:pt idx="33">
                  <c:v>13665055.946501296</c:v>
                </c:pt>
                <c:pt idx="34">
                  <c:v>11591326.796357194</c:v>
                </c:pt>
                <c:pt idx="35">
                  <c:v>9785541.2911064718</c:v>
                </c:pt>
                <c:pt idx="36">
                  <c:v>8222443.9734168854</c:v>
                </c:pt>
                <c:pt idx="37">
                  <c:v>6856362.3889680104</c:v>
                </c:pt>
                <c:pt idx="38">
                  <c:v>40555611.298941128</c:v>
                </c:pt>
                <c:pt idx="39">
                  <c:v>35172245.766423091</c:v>
                </c:pt>
                <c:pt idx="40">
                  <c:v>30399424.132034946</c:v>
                </c:pt>
                <c:pt idx="41">
                  <c:v>26234253.733695678</c:v>
                </c:pt>
                <c:pt idx="42">
                  <c:v>22563722.406872466</c:v>
                </c:pt>
                <c:pt idx="43">
                  <c:v>19355671.014627345</c:v>
                </c:pt>
                <c:pt idx="44">
                  <c:v>16548508.699277164</c:v>
                </c:pt>
                <c:pt idx="45">
                  <c:v>14103340.422200305</c:v>
                </c:pt>
                <c:pt idx="46">
                  <c:v>11955388.089818409</c:v>
                </c:pt>
                <c:pt idx="47">
                  <c:v>10116417.939696684</c:v>
                </c:pt>
                <c:pt idx="48">
                  <c:v>8508077.2902703546</c:v>
                </c:pt>
                <c:pt idx="49">
                  <c:v>7103922.9045365676</c:v>
                </c:pt>
                <c:pt idx="50">
                  <c:v>5903213.9500407605</c:v>
                </c:pt>
                <c:pt idx="51">
                  <c:v>4875309.5653386386</c:v>
                </c:pt>
                <c:pt idx="52">
                  <c:v>3979709.4050623672</c:v>
                </c:pt>
                <c:pt idx="53">
                  <c:v>3225362.699885075</c:v>
                </c:pt>
                <c:pt idx="54">
                  <c:v>2586957.5867840443</c:v>
                </c:pt>
                <c:pt idx="55">
                  <c:v>2053145.6782792532</c:v>
                </c:pt>
                <c:pt idx="56">
                  <c:v>1605772.8106457638</c:v>
                </c:pt>
                <c:pt idx="57">
                  <c:v>15708268.449659398</c:v>
                </c:pt>
                <c:pt idx="58">
                  <c:v>13375688.518005438</c:v>
                </c:pt>
                <c:pt idx="59">
                  <c:v>11328420.564364914</c:v>
                </c:pt>
                <c:pt idx="60">
                  <c:v>9560061.9207644071</c:v>
                </c:pt>
                <c:pt idx="61">
                  <c:v>8018622.8746776972</c:v>
                </c:pt>
                <c:pt idx="62">
                  <c:v>6687654.6643847413</c:v>
                </c:pt>
                <c:pt idx="63">
                  <c:v>5539167.5756823206</c:v>
                </c:pt>
                <c:pt idx="64">
                  <c:v>4555178.1040490456</c:v>
                </c:pt>
                <c:pt idx="65">
                  <c:v>3707884.2442042492</c:v>
                </c:pt>
                <c:pt idx="66">
                  <c:v>2999803.7835915894</c:v>
                </c:pt>
                <c:pt idx="67">
                  <c:v>2398388.405482165</c:v>
                </c:pt>
                <c:pt idx="68">
                  <c:v>1891766.5587123677</c:v>
                </c:pt>
                <c:pt idx="69">
                  <c:v>1476796.9230144687</c:v>
                </c:pt>
                <c:pt idx="70">
                  <c:v>1139160.406959303</c:v>
                </c:pt>
                <c:pt idx="71">
                  <c:v>862130.04097061371</c:v>
                </c:pt>
                <c:pt idx="72">
                  <c:v>644530.61122053128</c:v>
                </c:pt>
                <c:pt idx="73">
                  <c:v>474379.90670316317</c:v>
                </c:pt>
                <c:pt idx="74">
                  <c:v>344122.31509129243</c:v>
                </c:pt>
                <c:pt idx="75">
                  <c:v>245038.06511641218</c:v>
                </c:pt>
                <c:pt idx="76">
                  <c:v>6282576.6996462159</c:v>
                </c:pt>
                <c:pt idx="77">
                  <c:v>5195647.9414931526</c:v>
                </c:pt>
                <c:pt idx="78">
                  <c:v>4256700.1848283876</c:v>
                </c:pt>
                <c:pt idx="79">
                  <c:v>3461205.2083703745</c:v>
                </c:pt>
                <c:pt idx="80">
                  <c:v>2783956.6084054396</c:v>
                </c:pt>
                <c:pt idx="81">
                  <c:v>2215768.0262940824</c:v>
                </c:pt>
                <c:pt idx="82">
                  <c:v>1742243.9252492727</c:v>
                </c:pt>
                <c:pt idx="83">
                  <c:v>1353081.3740271232</c:v>
                </c:pt>
                <c:pt idx="84">
                  <c:v>1034112.4158617517</c:v>
                </c:pt>
                <c:pt idx="85">
                  <c:v>782719.58086837584</c:v>
                </c:pt>
                <c:pt idx="86">
                  <c:v>581208.41399113543</c:v>
                </c:pt>
                <c:pt idx="87">
                  <c:v>426348.4534023169</c:v>
                </c:pt>
                <c:pt idx="88">
                  <c:v>306915.42509654071</c:v>
                </c:pt>
                <c:pt idx="89">
                  <c:v>218605.54615134295</c:v>
                </c:pt>
                <c:pt idx="90">
                  <c:v>152517.38252992163</c:v>
                </c:pt>
                <c:pt idx="91">
                  <c:v>105325.85462753812</c:v>
                </c:pt>
                <c:pt idx="92">
                  <c:v>71786.675982293295</c:v>
                </c:pt>
                <c:pt idx="93">
                  <c:v>48415.342694302344</c:v>
                </c:pt>
                <c:pt idx="94">
                  <c:v>32182.232604340916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53024"/>
        <c:axId val="93554560"/>
      </c:scatterChart>
      <c:valAx>
        <c:axId val="93553024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3554560"/>
        <c:crosses val="autoZero"/>
        <c:crossBetween val="midCat"/>
      </c:valAx>
      <c:valAx>
        <c:axId val="93554560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9355302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'20atm'!$A$2:$A$96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'20atm'!$C$2:$C$96</c:f>
              <c:numCache>
                <c:formatCode>General</c:formatCode>
                <c:ptCount val="95"/>
                <c:pt idx="0">
                  <c:v>16.47</c:v>
                </c:pt>
                <c:pt idx="1">
                  <c:v>17.239999999999998</c:v>
                </c:pt>
                <c:pt idx="2">
                  <c:v>17.940000000000001</c:v>
                </c:pt>
                <c:pt idx="3">
                  <c:v>18.579999999999998</c:v>
                </c:pt>
                <c:pt idx="4">
                  <c:v>19.37</c:v>
                </c:pt>
                <c:pt idx="5">
                  <c:v>19.89</c:v>
                </c:pt>
                <c:pt idx="6">
                  <c:v>20.47</c:v>
                </c:pt>
                <c:pt idx="7">
                  <c:v>21.3</c:v>
                </c:pt>
                <c:pt idx="8">
                  <c:v>21.76</c:v>
                </c:pt>
                <c:pt idx="9">
                  <c:v>22.67</c:v>
                </c:pt>
                <c:pt idx="10">
                  <c:v>23.43</c:v>
                </c:pt>
                <c:pt idx="11">
                  <c:v>24.24</c:v>
                </c:pt>
                <c:pt idx="12">
                  <c:v>25.11</c:v>
                </c:pt>
                <c:pt idx="13">
                  <c:v>25.88</c:v>
                </c:pt>
                <c:pt idx="14">
                  <c:v>26.74</c:v>
                </c:pt>
                <c:pt idx="15">
                  <c:v>27.84</c:v>
                </c:pt>
                <c:pt idx="16">
                  <c:v>28.76</c:v>
                </c:pt>
                <c:pt idx="17">
                  <c:v>29.83</c:v>
                </c:pt>
                <c:pt idx="18">
                  <c:v>30.82</c:v>
                </c:pt>
                <c:pt idx="19">
                  <c:v>21.94</c:v>
                </c:pt>
                <c:pt idx="20">
                  <c:v>22.64</c:v>
                </c:pt>
                <c:pt idx="21">
                  <c:v>23.29</c:v>
                </c:pt>
                <c:pt idx="22">
                  <c:v>23.91</c:v>
                </c:pt>
                <c:pt idx="23">
                  <c:v>24.53</c:v>
                </c:pt>
                <c:pt idx="24">
                  <c:v>25.21</c:v>
                </c:pt>
                <c:pt idx="25">
                  <c:v>25.86</c:v>
                </c:pt>
                <c:pt idx="26">
                  <c:v>26.59</c:v>
                </c:pt>
                <c:pt idx="27">
                  <c:v>27.41</c:v>
                </c:pt>
                <c:pt idx="28">
                  <c:v>28.16</c:v>
                </c:pt>
                <c:pt idx="29">
                  <c:v>28.98</c:v>
                </c:pt>
                <c:pt idx="30">
                  <c:v>29.9</c:v>
                </c:pt>
                <c:pt idx="31">
                  <c:v>30.81</c:v>
                </c:pt>
                <c:pt idx="32">
                  <c:v>31.84</c:v>
                </c:pt>
                <c:pt idx="33">
                  <c:v>32.89</c:v>
                </c:pt>
                <c:pt idx="34">
                  <c:v>34.03</c:v>
                </c:pt>
                <c:pt idx="35">
                  <c:v>35.26</c:v>
                </c:pt>
                <c:pt idx="36">
                  <c:v>36.54</c:v>
                </c:pt>
                <c:pt idx="37">
                  <c:v>37.83</c:v>
                </c:pt>
                <c:pt idx="38">
                  <c:v>28.16</c:v>
                </c:pt>
                <c:pt idx="39">
                  <c:v>29.02</c:v>
                </c:pt>
                <c:pt idx="40">
                  <c:v>29.74</c:v>
                </c:pt>
                <c:pt idx="41">
                  <c:v>30.42</c:v>
                </c:pt>
                <c:pt idx="42">
                  <c:v>31.13</c:v>
                </c:pt>
                <c:pt idx="43">
                  <c:v>31.89</c:v>
                </c:pt>
                <c:pt idx="44">
                  <c:v>32.68</c:v>
                </c:pt>
                <c:pt idx="45">
                  <c:v>33.6</c:v>
                </c:pt>
                <c:pt idx="46">
                  <c:v>34.51</c:v>
                </c:pt>
                <c:pt idx="47">
                  <c:v>35.5</c:v>
                </c:pt>
                <c:pt idx="48">
                  <c:v>36.51</c:v>
                </c:pt>
                <c:pt idx="49">
                  <c:v>37.6</c:v>
                </c:pt>
                <c:pt idx="50">
                  <c:v>38.770000000000003</c:v>
                </c:pt>
                <c:pt idx="51">
                  <c:v>40</c:v>
                </c:pt>
                <c:pt idx="52">
                  <c:v>41.3</c:v>
                </c:pt>
                <c:pt idx="53">
                  <c:v>42.7</c:v>
                </c:pt>
                <c:pt idx="54">
                  <c:v>44.18</c:v>
                </c:pt>
                <c:pt idx="55">
                  <c:v>45.72</c:v>
                </c:pt>
                <c:pt idx="56">
                  <c:v>47.26</c:v>
                </c:pt>
                <c:pt idx="57">
                  <c:v>32.53</c:v>
                </c:pt>
                <c:pt idx="58">
                  <c:v>34.9</c:v>
                </c:pt>
                <c:pt idx="59">
                  <c:v>36.5</c:v>
                </c:pt>
                <c:pt idx="60">
                  <c:v>37.71</c:v>
                </c:pt>
                <c:pt idx="61">
                  <c:v>38.76</c:v>
                </c:pt>
                <c:pt idx="62">
                  <c:v>39.799999999999997</c:v>
                </c:pt>
                <c:pt idx="63">
                  <c:v>40.840000000000003</c:v>
                </c:pt>
                <c:pt idx="64">
                  <c:v>41.92</c:v>
                </c:pt>
                <c:pt idx="65">
                  <c:v>43.04</c:v>
                </c:pt>
                <c:pt idx="66">
                  <c:v>44.25</c:v>
                </c:pt>
                <c:pt idx="67">
                  <c:v>45.49</c:v>
                </c:pt>
                <c:pt idx="68">
                  <c:v>46.79</c:v>
                </c:pt>
                <c:pt idx="69">
                  <c:v>48.16</c:v>
                </c:pt>
                <c:pt idx="70">
                  <c:v>49.61</c:v>
                </c:pt>
                <c:pt idx="71">
                  <c:v>51.11</c:v>
                </c:pt>
                <c:pt idx="72">
                  <c:v>52.67</c:v>
                </c:pt>
                <c:pt idx="73">
                  <c:v>54.32</c:v>
                </c:pt>
                <c:pt idx="74">
                  <c:v>56</c:v>
                </c:pt>
                <c:pt idx="75">
                  <c:v>57.7</c:v>
                </c:pt>
                <c:pt idx="76">
                  <c:v>50.56</c:v>
                </c:pt>
                <c:pt idx="77">
                  <c:v>47.2</c:v>
                </c:pt>
                <c:pt idx="78">
                  <c:v>46.36</c:v>
                </c:pt>
                <c:pt idx="79">
                  <c:v>46.62</c:v>
                </c:pt>
                <c:pt idx="80">
                  <c:v>47.27</c:v>
                </c:pt>
                <c:pt idx="81">
                  <c:v>48.19</c:v>
                </c:pt>
                <c:pt idx="82">
                  <c:v>49.22</c:v>
                </c:pt>
                <c:pt idx="83">
                  <c:v>50.41</c:v>
                </c:pt>
                <c:pt idx="84">
                  <c:v>51.62</c:v>
                </c:pt>
                <c:pt idx="85">
                  <c:v>52.94</c:v>
                </c:pt>
                <c:pt idx="86">
                  <c:v>54.33</c:v>
                </c:pt>
                <c:pt idx="87">
                  <c:v>55.73</c:v>
                </c:pt>
                <c:pt idx="88">
                  <c:v>57.2</c:v>
                </c:pt>
                <c:pt idx="89">
                  <c:v>58.7</c:v>
                </c:pt>
                <c:pt idx="90">
                  <c:v>60.33</c:v>
                </c:pt>
                <c:pt idx="91">
                  <c:v>61.99</c:v>
                </c:pt>
                <c:pt idx="92">
                  <c:v>63.69</c:v>
                </c:pt>
                <c:pt idx="93">
                  <c:v>65.42</c:v>
                </c:pt>
                <c:pt idx="94">
                  <c:v>67.14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'20atm'!$A$2:$A$96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'20atm'!$K$2:$K$96</c:f>
              <c:numCache>
                <c:formatCode>General</c:formatCode>
                <c:ptCount val="95"/>
                <c:pt idx="0">
                  <c:v>22.485274225148341</c:v>
                </c:pt>
                <c:pt idx="1">
                  <c:v>20.124608144809276</c:v>
                </c:pt>
                <c:pt idx="2">
                  <c:v>20.87911355935498</c:v>
                </c:pt>
                <c:pt idx="3">
                  <c:v>21.582462946648189</c:v>
                </c:pt>
                <c:pt idx="4">
                  <c:v>22.243605670891512</c:v>
                </c:pt>
                <c:pt idx="5">
                  <c:v>22.860191690424887</c:v>
                </c:pt>
                <c:pt idx="6">
                  <c:v>23.437144704481884</c:v>
                </c:pt>
                <c:pt idx="7">
                  <c:v>23.97690232606816</c:v>
                </c:pt>
                <c:pt idx="8">
                  <c:v>24.489824497776812</c:v>
                </c:pt>
                <c:pt idx="9">
                  <c:v>24.969377600533264</c:v>
                </c:pt>
                <c:pt idx="10">
                  <c:v>25.432974270910307</c:v>
                </c:pt>
                <c:pt idx="11">
                  <c:v>25.887732470923378</c:v>
                </c:pt>
                <c:pt idx="12">
                  <c:v>26.332743394264579</c:v>
                </c:pt>
                <c:pt idx="13">
                  <c:v>26.777278799576102</c:v>
                </c:pt>
                <c:pt idx="14">
                  <c:v>27.239836041635854</c:v>
                </c:pt>
                <c:pt idx="15">
                  <c:v>27.716493664773125</c:v>
                </c:pt>
                <c:pt idx="16">
                  <c:v>28.221402686967195</c:v>
                </c:pt>
                <c:pt idx="17">
                  <c:v>28.762224975580484</c:v>
                </c:pt>
                <c:pt idx="18">
                  <c:v>29.356820825311768</c:v>
                </c:pt>
                <c:pt idx="19">
                  <c:v>23.825996163211897</c:v>
                </c:pt>
                <c:pt idx="20">
                  <c:v>24.341936851315392</c:v>
                </c:pt>
                <c:pt idx="21">
                  <c:v>24.834601626441298</c:v>
                </c:pt>
                <c:pt idx="22">
                  <c:v>25.303062517264429</c:v>
                </c:pt>
                <c:pt idx="23">
                  <c:v>25.759175342731542</c:v>
                </c:pt>
                <c:pt idx="24">
                  <c:v>26.206888472773979</c:v>
                </c:pt>
                <c:pt idx="25">
                  <c:v>26.654840865973473</c:v>
                </c:pt>
                <c:pt idx="26">
                  <c:v>27.109532744316567</c:v>
                </c:pt>
                <c:pt idx="27">
                  <c:v>27.584348452839151</c:v>
                </c:pt>
                <c:pt idx="28">
                  <c:v>28.076473262988952</c:v>
                </c:pt>
                <c:pt idx="29">
                  <c:v>28.606289603339359</c:v>
                </c:pt>
                <c:pt idx="30">
                  <c:v>29.18587993299699</c:v>
                </c:pt>
                <c:pt idx="31">
                  <c:v>29.815901560886306</c:v>
                </c:pt>
                <c:pt idx="32">
                  <c:v>30.509025521231333</c:v>
                </c:pt>
                <c:pt idx="33">
                  <c:v>31.295112109077387</c:v>
                </c:pt>
                <c:pt idx="34">
                  <c:v>32.166697741268138</c:v>
                </c:pt>
                <c:pt idx="35">
                  <c:v>33.145696188156016</c:v>
                </c:pt>
                <c:pt idx="36">
                  <c:v>34.241716504397687</c:v>
                </c:pt>
                <c:pt idx="37">
                  <c:v>35.483871915160726</c:v>
                </c:pt>
                <c:pt idx="38">
                  <c:v>27.017808133362244</c:v>
                </c:pt>
                <c:pt idx="39">
                  <c:v>27.483600146122345</c:v>
                </c:pt>
                <c:pt idx="40">
                  <c:v>27.97633686318575</c:v>
                </c:pt>
                <c:pt idx="41">
                  <c:v>28.498638227683784</c:v>
                </c:pt>
                <c:pt idx="42">
                  <c:v>29.066466442642806</c:v>
                </c:pt>
                <c:pt idx="43">
                  <c:v>29.687164076054124</c:v>
                </c:pt>
                <c:pt idx="44">
                  <c:v>30.373872250707329</c:v>
                </c:pt>
                <c:pt idx="45">
                  <c:v>31.136559568374825</c:v>
                </c:pt>
                <c:pt idx="46">
                  <c:v>31.99704340910025</c:v>
                </c:pt>
                <c:pt idx="47">
                  <c:v>32.946713413876573</c:v>
                </c:pt>
                <c:pt idx="48">
                  <c:v>34.019407276523339</c:v>
                </c:pt>
                <c:pt idx="49">
                  <c:v>35.233578853089433</c:v>
                </c:pt>
                <c:pt idx="50">
                  <c:v>36.580839139862974</c:v>
                </c:pt>
                <c:pt idx="51">
                  <c:v>38.075027178633498</c:v>
                </c:pt>
                <c:pt idx="52">
                  <c:v>39.763930408412399</c:v>
                </c:pt>
                <c:pt idx="53">
                  <c:v>41.610440428278011</c:v>
                </c:pt>
                <c:pt idx="54">
                  <c:v>43.635400860625076</c:v>
                </c:pt>
                <c:pt idx="55">
                  <c:v>45.827794341139089</c:v>
                </c:pt>
                <c:pt idx="56">
                  <c:v>48.208020916919544</c:v>
                </c:pt>
                <c:pt idx="57">
                  <c:v>30.615242898573641</c:v>
                </c:pt>
                <c:pt idx="58">
                  <c:v>31.404153261810382</c:v>
                </c:pt>
                <c:pt idx="59">
                  <c:v>32.294357412512412</c:v>
                </c:pt>
                <c:pt idx="60">
                  <c:v>33.287175621328956</c:v>
                </c:pt>
                <c:pt idx="61">
                  <c:v>34.407384237165317</c:v>
                </c:pt>
                <c:pt idx="62">
                  <c:v>35.66191019942832</c:v>
                </c:pt>
                <c:pt idx="63">
                  <c:v>37.06682182173725</c:v>
                </c:pt>
                <c:pt idx="64">
                  <c:v>38.628886452895777</c:v>
                </c:pt>
                <c:pt idx="65">
                  <c:v>40.375255955232042</c:v>
                </c:pt>
                <c:pt idx="66">
                  <c:v>42.267273298466534</c:v>
                </c:pt>
                <c:pt idx="67">
                  <c:v>44.346726086771717</c:v>
                </c:pt>
                <c:pt idx="68">
                  <c:v>46.616588484341328</c:v>
                </c:pt>
                <c:pt idx="69">
                  <c:v>49.024750261429567</c:v>
                </c:pt>
                <c:pt idx="70">
                  <c:v>51.557527207260122</c:v>
                </c:pt>
                <c:pt idx="71">
                  <c:v>54.2483848552192</c:v>
                </c:pt>
                <c:pt idx="72">
                  <c:v>56.989763627319974</c:v>
                </c:pt>
                <c:pt idx="73">
                  <c:v>59.769467682400503</c:v>
                </c:pt>
                <c:pt idx="74">
                  <c:v>62.532089697073104</c:v>
                </c:pt>
                <c:pt idx="75">
                  <c:v>65.267316173239905</c:v>
                </c:pt>
                <c:pt idx="76">
                  <c:v>36.116461820635593</c:v>
                </c:pt>
                <c:pt idx="77">
                  <c:v>37.566962034172569</c:v>
                </c:pt>
                <c:pt idx="78">
                  <c:v>39.193012910113367</c:v>
                </c:pt>
                <c:pt idx="79">
                  <c:v>40.980367210607021</c:v>
                </c:pt>
                <c:pt idx="80">
                  <c:v>42.953083389807922</c:v>
                </c:pt>
                <c:pt idx="81">
                  <c:v>45.098355300518151</c:v>
                </c:pt>
                <c:pt idx="82">
                  <c:v>47.414421098218135</c:v>
                </c:pt>
                <c:pt idx="83">
                  <c:v>49.879138854767184</c:v>
                </c:pt>
                <c:pt idx="84">
                  <c:v>52.496929952167669</c:v>
                </c:pt>
                <c:pt idx="85">
                  <c:v>55.168418256384079</c:v>
                </c:pt>
                <c:pt idx="86">
                  <c:v>57.941577785780041</c:v>
                </c:pt>
                <c:pt idx="87">
                  <c:v>60.706199550398914</c:v>
                </c:pt>
                <c:pt idx="88">
                  <c:v>63.476048831006644</c:v>
                </c:pt>
                <c:pt idx="89">
                  <c:v>66.141070399890339</c:v>
                </c:pt>
                <c:pt idx="90">
                  <c:v>68.742730882752269</c:v>
                </c:pt>
                <c:pt idx="91">
                  <c:v>71.174869622035288</c:v>
                </c:pt>
                <c:pt idx="92">
                  <c:v>73.440586712092937</c:v>
                </c:pt>
                <c:pt idx="93">
                  <c:v>75.51498418298327</c:v>
                </c:pt>
                <c:pt idx="94">
                  <c:v>77.414509060313051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81312"/>
        <c:axId val="93582848"/>
      </c:scatterChart>
      <c:valAx>
        <c:axId val="93581312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3582848"/>
        <c:crosses val="autoZero"/>
        <c:crossBetween val="midCat"/>
      </c:valAx>
      <c:valAx>
        <c:axId val="93582848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358131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total!$B$1:$G$1</c:f>
              <c:numCache>
                <c:formatCode>General</c:formatCode>
                <c:ptCount val="6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80</c:v>
                </c:pt>
                <c:pt idx="4">
                  <c:v>160</c:v>
                </c:pt>
                <c:pt idx="5">
                  <c:v>320</c:v>
                </c:pt>
              </c:numCache>
            </c:numRef>
          </c:xVal>
          <c:yVal>
            <c:numRef>
              <c:f>total!$B$4:$G$4</c:f>
              <c:numCache>
                <c:formatCode>0.00E+00</c:formatCode>
                <c:ptCount val="6"/>
                <c:pt idx="0">
                  <c:v>22693533.713743541</c:v>
                </c:pt>
                <c:pt idx="1">
                  <c:v>25711886.227527186</c:v>
                </c:pt>
                <c:pt idx="2">
                  <c:v>29317695.472009871</c:v>
                </c:pt>
                <c:pt idx="3">
                  <c:v>32642488.140450191</c:v>
                </c:pt>
                <c:pt idx="4">
                  <c:v>36463167.101076655</c:v>
                </c:pt>
                <c:pt idx="5">
                  <c:v>39231407.373612419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316608"/>
        <c:axId val="93318144"/>
      </c:scatterChart>
      <c:valAx>
        <c:axId val="93316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3318144"/>
        <c:crosses val="autoZero"/>
        <c:crossBetween val="midCat"/>
      </c:valAx>
      <c:valAx>
        <c:axId val="93318144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9331660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'Fresh (2)'!$A$2:$A$96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'Fresh (2)'!$B$2:$B$96</c:f>
              <c:numCache>
                <c:formatCode>0.00E+00</c:formatCode>
                <c:ptCount val="95"/>
                <c:pt idx="0">
                  <c:v>189570000</c:v>
                </c:pt>
                <c:pt idx="1">
                  <c:v>167110000</c:v>
                </c:pt>
                <c:pt idx="2">
                  <c:v>146560000</c:v>
                </c:pt>
                <c:pt idx="3">
                  <c:v>127970000</c:v>
                </c:pt>
                <c:pt idx="4">
                  <c:v>110460000</c:v>
                </c:pt>
                <c:pt idx="5">
                  <c:v>94843000</c:v>
                </c:pt>
                <c:pt idx="6">
                  <c:v>80588000</c:v>
                </c:pt>
                <c:pt idx="7">
                  <c:v>68140000</c:v>
                </c:pt>
                <c:pt idx="8">
                  <c:v>57069000</c:v>
                </c:pt>
                <c:pt idx="9">
                  <c:v>47460000</c:v>
                </c:pt>
                <c:pt idx="10">
                  <c:v>39020000</c:v>
                </c:pt>
                <c:pt idx="11">
                  <c:v>31851000</c:v>
                </c:pt>
                <c:pt idx="12">
                  <c:v>25778000</c:v>
                </c:pt>
                <c:pt idx="13">
                  <c:v>20677000</c:v>
                </c:pt>
                <c:pt idx="14">
                  <c:v>16506000</c:v>
                </c:pt>
                <c:pt idx="15">
                  <c:v>13183000</c:v>
                </c:pt>
                <c:pt idx="16">
                  <c:v>10523000</c:v>
                </c:pt>
                <c:pt idx="17">
                  <c:v>8304800</c:v>
                </c:pt>
                <c:pt idx="18">
                  <c:v>6489800</c:v>
                </c:pt>
                <c:pt idx="19">
                  <c:v>78662000</c:v>
                </c:pt>
                <c:pt idx="20">
                  <c:v>65853000</c:v>
                </c:pt>
                <c:pt idx="21">
                  <c:v>54659000</c:v>
                </c:pt>
                <c:pt idx="22">
                  <c:v>44973000</c:v>
                </c:pt>
                <c:pt idx="23">
                  <c:v>36724000</c:v>
                </c:pt>
                <c:pt idx="24">
                  <c:v>29714000</c:v>
                </c:pt>
                <c:pt idx="25">
                  <c:v>23833000</c:v>
                </c:pt>
                <c:pt idx="26">
                  <c:v>18941000</c:v>
                </c:pt>
                <c:pt idx="27">
                  <c:v>14936000</c:v>
                </c:pt>
                <c:pt idx="28">
                  <c:v>11635000</c:v>
                </c:pt>
                <c:pt idx="29">
                  <c:v>8985300</c:v>
                </c:pt>
                <c:pt idx="30">
                  <c:v>6862900</c:v>
                </c:pt>
                <c:pt idx="31">
                  <c:v>5195100</c:v>
                </c:pt>
                <c:pt idx="32">
                  <c:v>3880300</c:v>
                </c:pt>
                <c:pt idx="33">
                  <c:v>2858400</c:v>
                </c:pt>
                <c:pt idx="34">
                  <c:v>2072600</c:v>
                </c:pt>
                <c:pt idx="35">
                  <c:v>1480600</c:v>
                </c:pt>
                <c:pt idx="36">
                  <c:v>1056300</c:v>
                </c:pt>
                <c:pt idx="37" formatCode="General">
                  <c:v>753890</c:v>
                </c:pt>
                <c:pt idx="38">
                  <c:v>21487000</c:v>
                </c:pt>
                <c:pt idx="39">
                  <c:v>16851000</c:v>
                </c:pt>
                <c:pt idx="40">
                  <c:v>13060000</c:v>
                </c:pt>
                <c:pt idx="41">
                  <c:v>10011000</c:v>
                </c:pt>
                <c:pt idx="42">
                  <c:v>7608600</c:v>
                </c:pt>
                <c:pt idx="43">
                  <c:v>5726300</c:v>
                </c:pt>
                <c:pt idx="44">
                  <c:v>4260200</c:v>
                </c:pt>
                <c:pt idx="45">
                  <c:v>3132400</c:v>
                </c:pt>
                <c:pt idx="46">
                  <c:v>2276800</c:v>
                </c:pt>
                <c:pt idx="47">
                  <c:v>1640400</c:v>
                </c:pt>
                <c:pt idx="48">
                  <c:v>1170700</c:v>
                </c:pt>
                <c:pt idx="49" formatCode="General">
                  <c:v>827640</c:v>
                </c:pt>
                <c:pt idx="50" formatCode="General">
                  <c:v>579450</c:v>
                </c:pt>
                <c:pt idx="51" formatCode="General">
                  <c:v>401030</c:v>
                </c:pt>
                <c:pt idx="52" formatCode="General">
                  <c:v>273990</c:v>
                </c:pt>
                <c:pt idx="53" formatCode="General">
                  <c:v>184360</c:v>
                </c:pt>
                <c:pt idx="54" formatCode="General">
                  <c:v>123690</c:v>
                </c:pt>
                <c:pt idx="55" formatCode="General">
                  <c:v>83221</c:v>
                </c:pt>
                <c:pt idx="56" formatCode="General">
                  <c:v>54942</c:v>
                </c:pt>
                <c:pt idx="57">
                  <c:v>3997600</c:v>
                </c:pt>
                <c:pt idx="58">
                  <c:v>3281300</c:v>
                </c:pt>
                <c:pt idx="59">
                  <c:v>2397100</c:v>
                </c:pt>
                <c:pt idx="60">
                  <c:v>1712200</c:v>
                </c:pt>
                <c:pt idx="61">
                  <c:v>1210100</c:v>
                </c:pt>
                <c:pt idx="62" formatCode="General">
                  <c:v>846580</c:v>
                </c:pt>
                <c:pt idx="63" formatCode="General">
                  <c:v>587020</c:v>
                </c:pt>
                <c:pt idx="64" formatCode="General">
                  <c:v>403830</c:v>
                </c:pt>
                <c:pt idx="65" formatCode="General">
                  <c:v>275630</c:v>
                </c:pt>
                <c:pt idx="66" formatCode="General">
                  <c:v>186740</c:v>
                </c:pt>
                <c:pt idx="67" formatCode="General">
                  <c:v>125650</c:v>
                </c:pt>
                <c:pt idx="68" formatCode="General">
                  <c:v>83943</c:v>
                </c:pt>
                <c:pt idx="69" formatCode="General">
                  <c:v>55629</c:v>
                </c:pt>
                <c:pt idx="70" formatCode="General">
                  <c:v>36525</c:v>
                </c:pt>
                <c:pt idx="71" formatCode="General">
                  <c:v>23697</c:v>
                </c:pt>
                <c:pt idx="72" formatCode="General">
                  <c:v>15161</c:v>
                </c:pt>
                <c:pt idx="73" formatCode="General">
                  <c:v>9677</c:v>
                </c:pt>
                <c:pt idx="74" formatCode="General">
                  <c:v>6171.1</c:v>
                </c:pt>
                <c:pt idx="75" formatCode="General">
                  <c:v>3839.3</c:v>
                </c:pt>
                <c:pt idx="76" formatCode="General">
                  <c:v>734510</c:v>
                </c:pt>
                <c:pt idx="77" formatCode="General">
                  <c:v>565320</c:v>
                </c:pt>
                <c:pt idx="78" formatCode="General">
                  <c:v>402330</c:v>
                </c:pt>
                <c:pt idx="79" formatCode="General">
                  <c:v>280030</c:v>
                </c:pt>
                <c:pt idx="80" formatCode="General">
                  <c:v>190590</c:v>
                </c:pt>
                <c:pt idx="81" formatCode="General">
                  <c:v>127820</c:v>
                </c:pt>
                <c:pt idx="82" formatCode="General">
                  <c:v>84981</c:v>
                </c:pt>
                <c:pt idx="83" formatCode="General">
                  <c:v>56180</c:v>
                </c:pt>
                <c:pt idx="84" formatCode="General">
                  <c:v>36942</c:v>
                </c:pt>
                <c:pt idx="85" formatCode="General">
                  <c:v>24173</c:v>
                </c:pt>
                <c:pt idx="86" formatCode="General">
                  <c:v>15740</c:v>
                </c:pt>
                <c:pt idx="87" formatCode="General">
                  <c:v>10197</c:v>
                </c:pt>
                <c:pt idx="88" formatCode="General">
                  <c:v>6568.5</c:v>
                </c:pt>
                <c:pt idx="89" formatCode="General">
                  <c:v>4209.5</c:v>
                </c:pt>
                <c:pt idx="90" formatCode="General">
                  <c:v>2675.5</c:v>
                </c:pt>
                <c:pt idx="91" formatCode="General">
                  <c:v>1684.9</c:v>
                </c:pt>
                <c:pt idx="92" formatCode="General">
                  <c:v>1052.8</c:v>
                </c:pt>
                <c:pt idx="93" formatCode="General">
                  <c:v>661.46</c:v>
                </c:pt>
                <c:pt idx="94" formatCode="General">
                  <c:v>416.02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'Fresh (2)'!$A$2:$A$96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'Fresh (2)'!$G$2:$G$96</c:f>
              <c:numCache>
                <c:formatCode>General</c:formatCode>
                <c:ptCount val="95"/>
                <c:pt idx="0">
                  <c:v>187909972.54781026</c:v>
                </c:pt>
                <c:pt idx="1">
                  <c:v>177699368.71529549</c:v>
                </c:pt>
                <c:pt idx="2">
                  <c:v>159267708.38839912</c:v>
                </c:pt>
                <c:pt idx="3">
                  <c:v>135166130.24653974</c:v>
                </c:pt>
                <c:pt idx="4">
                  <c:v>112816246.23053655</c:v>
                </c:pt>
                <c:pt idx="5">
                  <c:v>96767676.441686973</c:v>
                </c:pt>
                <c:pt idx="6">
                  <c:v>84581759.375726268</c:v>
                </c:pt>
                <c:pt idx="7">
                  <c:v>72228900.394910395</c:v>
                </c:pt>
                <c:pt idx="8">
                  <c:v>58971683.518292099</c:v>
                </c:pt>
                <c:pt idx="9">
                  <c:v>47845777.329554848</c:v>
                </c:pt>
                <c:pt idx="10">
                  <c:v>39991463.227703124</c:v>
                </c:pt>
                <c:pt idx="11">
                  <c:v>34056939.156959459</c:v>
                </c:pt>
                <c:pt idx="12">
                  <c:v>28225890.951786581</c:v>
                </c:pt>
                <c:pt idx="13">
                  <c:v>22226909.253634285</c:v>
                </c:pt>
                <c:pt idx="14">
                  <c:v>17083799.39385546</c:v>
                </c:pt>
                <c:pt idx="15">
                  <c:v>13545158.573569117</c:v>
                </c:pt>
                <c:pt idx="16">
                  <c:v>11019529.977232054</c:v>
                </c:pt>
                <c:pt idx="17">
                  <c:v>8751822.6846191213</c:v>
                </c:pt>
                <c:pt idx="18">
                  <c:v>6542823.648687196</c:v>
                </c:pt>
                <c:pt idx="19">
                  <c:v>75906849.65514715</c:v>
                </c:pt>
                <c:pt idx="20">
                  <c:v>62806711.506653696</c:v>
                </c:pt>
                <c:pt idx="21">
                  <c:v>50685689.474103734</c:v>
                </c:pt>
                <c:pt idx="22">
                  <c:v>41924302.925195724</c:v>
                </c:pt>
                <c:pt idx="23">
                  <c:v>35675800.95185256</c:v>
                </c:pt>
                <c:pt idx="24">
                  <c:v>29926622.152717043</c:v>
                </c:pt>
                <c:pt idx="25">
                  <c:v>23830688.269052207</c:v>
                </c:pt>
                <c:pt idx="26">
                  <c:v>18358294.882291511</c:v>
                </c:pt>
                <c:pt idx="27">
                  <c:v>14372248.953591736</c:v>
                </c:pt>
                <c:pt idx="28">
                  <c:v>11676077.355641076</c:v>
                </c:pt>
                <c:pt idx="29">
                  <c:v>9386055.5266739074</c:v>
                </c:pt>
                <c:pt idx="30">
                  <c:v>7132845.8659152519</c:v>
                </c:pt>
                <c:pt idx="31">
                  <c:v>5195156.1283718301</c:v>
                </c:pt>
                <c:pt idx="32">
                  <c:v>3802138.2734389994</c:v>
                </c:pt>
                <c:pt idx="33">
                  <c:v>2858349.619089297</c:v>
                </c:pt>
                <c:pt idx="34">
                  <c:v>2166891.8392375815</c:v>
                </c:pt>
                <c:pt idx="35">
                  <c:v>1581462.4051512075</c:v>
                </c:pt>
                <c:pt idx="36">
                  <c:v>1113998.1061721751</c:v>
                </c:pt>
                <c:pt idx="37">
                  <c:v>783743.17398200068</c:v>
                </c:pt>
                <c:pt idx="38">
                  <c:v>19341499.537859879</c:v>
                </c:pt>
                <c:pt idx="39">
                  <c:v>15074554.070700023</c:v>
                </c:pt>
                <c:pt idx="40">
                  <c:v>12154232.683629341</c:v>
                </c:pt>
                <c:pt idx="41">
                  <c:v>9832350.5018850211</c:v>
                </c:pt>
                <c:pt idx="42">
                  <c:v>7569372.814610796</c:v>
                </c:pt>
                <c:pt idx="43">
                  <c:v>5536669.9056312293</c:v>
                </c:pt>
                <c:pt idx="44">
                  <c:v>4021587.5949970819</c:v>
                </c:pt>
                <c:pt idx="45">
                  <c:v>3014048.2940160837</c:v>
                </c:pt>
                <c:pt idx="46">
                  <c:v>2285799.1099918154</c:v>
                </c:pt>
                <c:pt idx="47">
                  <c:v>1687334.4342810665</c:v>
                </c:pt>
                <c:pt idx="48">
                  <c:v>1193648.8501829631</c:v>
                </c:pt>
                <c:pt idx="49">
                  <c:v>836956.39245804248</c:v>
                </c:pt>
                <c:pt idx="50">
                  <c:v>604426.39101668808</c:v>
                </c:pt>
                <c:pt idx="51">
                  <c:v>442941.85181092104</c:v>
                </c:pt>
                <c:pt idx="52">
                  <c:v>313272.55760296708</c:v>
                </c:pt>
                <c:pt idx="53">
                  <c:v>212704.14161183708</c:v>
                </c:pt>
                <c:pt idx="54">
                  <c:v>141216.30721133886</c:v>
                </c:pt>
                <c:pt idx="55">
                  <c:v>94270.213971676203</c:v>
                </c:pt>
                <c:pt idx="56">
                  <c:v>63247.56467307749</c:v>
                </c:pt>
                <c:pt idx="57">
                  <c:v>3644153.5770359719</c:v>
                </c:pt>
                <c:pt idx="58">
                  <c:v>2758282.5727623072</c:v>
                </c:pt>
                <c:pt idx="59">
                  <c:v>2081124.2244557827</c:v>
                </c:pt>
                <c:pt idx="60">
                  <c:v>1510203.7961659301</c:v>
                </c:pt>
                <c:pt idx="61">
                  <c:v>1059217.7236645713</c:v>
                </c:pt>
                <c:pt idx="62">
                  <c:v>749150.13497406943</c:v>
                </c:pt>
                <c:pt idx="63">
                  <c:v>544638.63700727245</c:v>
                </c:pt>
                <c:pt idx="64">
                  <c:v>395835.10435667651</c:v>
                </c:pt>
                <c:pt idx="65">
                  <c:v>275631.00109217857</c:v>
                </c:pt>
                <c:pt idx="66">
                  <c:v>185674.66374187675</c:v>
                </c:pt>
                <c:pt idx="67">
                  <c:v>123268.26281784876</c:v>
                </c:pt>
                <c:pt idx="68">
                  <c:v>82313.853659278961</c:v>
                </c:pt>
                <c:pt idx="69">
                  <c:v>55406.626182877255</c:v>
                </c:pt>
                <c:pt idx="70">
                  <c:v>36833.882626421306</c:v>
                </c:pt>
                <c:pt idx="71">
                  <c:v>23903.887184404237</c:v>
                </c:pt>
                <c:pt idx="72">
                  <c:v>15553.166426342035</c:v>
                </c:pt>
                <c:pt idx="73">
                  <c:v>10218.715407531707</c:v>
                </c:pt>
                <c:pt idx="74">
                  <c:v>6746.0213926948218</c:v>
                </c:pt>
                <c:pt idx="75">
                  <c:v>4383.0144722755049</c:v>
                </c:pt>
                <c:pt idx="76">
                  <c:v>671321.32866942312</c:v>
                </c:pt>
                <c:pt idx="77">
                  <c:v>491132.86794238997</c:v>
                </c:pt>
                <c:pt idx="78">
                  <c:v>352638.88869797462</c:v>
                </c:pt>
                <c:pt idx="79">
                  <c:v>242706.95556456255</c:v>
                </c:pt>
                <c:pt idx="80">
                  <c:v>161570.80798957584</c:v>
                </c:pt>
                <c:pt idx="81">
                  <c:v>107321.99361245053</c:v>
                </c:pt>
                <c:pt idx="82">
                  <c:v>72035.063617568696</c:v>
                </c:pt>
                <c:pt idx="83">
                  <c:v>48275.761258648614</c:v>
                </c:pt>
                <c:pt idx="84">
                  <c:v>31657.499387006232</c:v>
                </c:pt>
                <c:pt idx="85">
                  <c:v>20657.817997978793</c:v>
                </c:pt>
                <c:pt idx="86">
                  <c:v>13449.017596951297</c:v>
                </c:pt>
                <c:pt idx="87">
                  <c:v>8884.9718010613906</c:v>
                </c:pt>
                <c:pt idx="88">
                  <c:v>5831.4480951898868</c:v>
                </c:pt>
                <c:pt idx="89">
                  <c:v>3795.1128601437849</c:v>
                </c:pt>
                <c:pt idx="90">
                  <c:v>2427.6624146530212</c:v>
                </c:pt>
                <c:pt idx="91">
                  <c:v>1563.3238788957167</c:v>
                </c:pt>
                <c:pt idx="92">
                  <c:v>1012.5701382722942</c:v>
                </c:pt>
                <c:pt idx="93">
                  <c:v>654.57748472277683</c:v>
                </c:pt>
                <c:pt idx="94">
                  <c:v>416.10977036205077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357568"/>
        <c:axId val="93359104"/>
      </c:scatterChart>
      <c:valAx>
        <c:axId val="93357568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3359104"/>
        <c:crosses val="autoZero"/>
        <c:crossBetween val="midCat"/>
      </c:valAx>
      <c:valAx>
        <c:axId val="93359104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933575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'Fresh (2)'!$A$2:$A$96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'Fresh (2)'!$C$2:$C$96</c:f>
              <c:numCache>
                <c:formatCode>General</c:formatCode>
                <c:ptCount val="95"/>
                <c:pt idx="0">
                  <c:v>22.32</c:v>
                </c:pt>
                <c:pt idx="1">
                  <c:v>23.88</c:v>
                </c:pt>
                <c:pt idx="2">
                  <c:v>25.29</c:v>
                </c:pt>
                <c:pt idx="3">
                  <c:v>26.88</c:v>
                </c:pt>
                <c:pt idx="4">
                  <c:v>28.35</c:v>
                </c:pt>
                <c:pt idx="5">
                  <c:v>29.88</c:v>
                </c:pt>
                <c:pt idx="6">
                  <c:v>31.51</c:v>
                </c:pt>
                <c:pt idx="7">
                  <c:v>33.090000000000003</c:v>
                </c:pt>
                <c:pt idx="8">
                  <c:v>34.68</c:v>
                </c:pt>
                <c:pt idx="9">
                  <c:v>36.54</c:v>
                </c:pt>
                <c:pt idx="10">
                  <c:v>38.33</c:v>
                </c:pt>
                <c:pt idx="11">
                  <c:v>40.119999999999997</c:v>
                </c:pt>
                <c:pt idx="12">
                  <c:v>42.01</c:v>
                </c:pt>
                <c:pt idx="13">
                  <c:v>43.93</c:v>
                </c:pt>
                <c:pt idx="14">
                  <c:v>45.92</c:v>
                </c:pt>
                <c:pt idx="15">
                  <c:v>47.92</c:v>
                </c:pt>
                <c:pt idx="16">
                  <c:v>49.83</c:v>
                </c:pt>
                <c:pt idx="17">
                  <c:v>51.78</c:v>
                </c:pt>
                <c:pt idx="18">
                  <c:v>53.75</c:v>
                </c:pt>
                <c:pt idx="19">
                  <c:v>33.04</c:v>
                </c:pt>
                <c:pt idx="20">
                  <c:v>34.71</c:v>
                </c:pt>
                <c:pt idx="21">
                  <c:v>36.380000000000003</c:v>
                </c:pt>
                <c:pt idx="22">
                  <c:v>38.020000000000003</c:v>
                </c:pt>
                <c:pt idx="23">
                  <c:v>39.69</c:v>
                </c:pt>
                <c:pt idx="24">
                  <c:v>41.42</c:v>
                </c:pt>
                <c:pt idx="25">
                  <c:v>43.21</c:v>
                </c:pt>
                <c:pt idx="26">
                  <c:v>45.02</c:v>
                </c:pt>
                <c:pt idx="27">
                  <c:v>46.88</c:v>
                </c:pt>
                <c:pt idx="28">
                  <c:v>48.81</c:v>
                </c:pt>
                <c:pt idx="29">
                  <c:v>50.79</c:v>
                </c:pt>
                <c:pt idx="30">
                  <c:v>52.8</c:v>
                </c:pt>
                <c:pt idx="31">
                  <c:v>54.86</c:v>
                </c:pt>
                <c:pt idx="32">
                  <c:v>56.95</c:v>
                </c:pt>
                <c:pt idx="33">
                  <c:v>59.04</c:v>
                </c:pt>
                <c:pt idx="34">
                  <c:v>61.15</c:v>
                </c:pt>
                <c:pt idx="35">
                  <c:v>63.22</c:v>
                </c:pt>
                <c:pt idx="36">
                  <c:v>65.12</c:v>
                </c:pt>
                <c:pt idx="37">
                  <c:v>66.930000000000007</c:v>
                </c:pt>
                <c:pt idx="38">
                  <c:v>45.62</c:v>
                </c:pt>
                <c:pt idx="39">
                  <c:v>47.88</c:v>
                </c:pt>
                <c:pt idx="40">
                  <c:v>49.89</c:v>
                </c:pt>
                <c:pt idx="41">
                  <c:v>51.81</c:v>
                </c:pt>
                <c:pt idx="42">
                  <c:v>53.72</c:v>
                </c:pt>
                <c:pt idx="43">
                  <c:v>55.64</c:v>
                </c:pt>
                <c:pt idx="44">
                  <c:v>57.56</c:v>
                </c:pt>
                <c:pt idx="45">
                  <c:v>59.48</c:v>
                </c:pt>
                <c:pt idx="46">
                  <c:v>61.38</c:v>
                </c:pt>
                <c:pt idx="47">
                  <c:v>63.26</c:v>
                </c:pt>
                <c:pt idx="48">
                  <c:v>65.069999999999993</c:v>
                </c:pt>
                <c:pt idx="49">
                  <c:v>66.81</c:v>
                </c:pt>
                <c:pt idx="50">
                  <c:v>68.459999999999994</c:v>
                </c:pt>
                <c:pt idx="51">
                  <c:v>70.05</c:v>
                </c:pt>
                <c:pt idx="52">
                  <c:v>71.58</c:v>
                </c:pt>
                <c:pt idx="53">
                  <c:v>73.05</c:v>
                </c:pt>
                <c:pt idx="54">
                  <c:v>74.459999999999994</c:v>
                </c:pt>
                <c:pt idx="55">
                  <c:v>75.760000000000005</c:v>
                </c:pt>
                <c:pt idx="56">
                  <c:v>77.040000000000006</c:v>
                </c:pt>
                <c:pt idx="57">
                  <c:v>59.7</c:v>
                </c:pt>
                <c:pt idx="58">
                  <c:v>61.17</c:v>
                </c:pt>
                <c:pt idx="59">
                  <c:v>62.86</c:v>
                </c:pt>
                <c:pt idx="60">
                  <c:v>65.12</c:v>
                </c:pt>
                <c:pt idx="61">
                  <c:v>67.010000000000005</c:v>
                </c:pt>
                <c:pt idx="62">
                  <c:v>68.66</c:v>
                </c:pt>
                <c:pt idx="63">
                  <c:v>70.209999999999994</c:v>
                </c:pt>
                <c:pt idx="64">
                  <c:v>71.67</c:v>
                </c:pt>
                <c:pt idx="65">
                  <c:v>73.05</c:v>
                </c:pt>
                <c:pt idx="66">
                  <c:v>74.349999999999994</c:v>
                </c:pt>
                <c:pt idx="67">
                  <c:v>75.58</c:v>
                </c:pt>
                <c:pt idx="68">
                  <c:v>76.760000000000005</c:v>
                </c:pt>
                <c:pt idx="69">
                  <c:v>77.900000000000006</c:v>
                </c:pt>
                <c:pt idx="70">
                  <c:v>79.03</c:v>
                </c:pt>
                <c:pt idx="71">
                  <c:v>80.14</c:v>
                </c:pt>
                <c:pt idx="72">
                  <c:v>81.3</c:v>
                </c:pt>
                <c:pt idx="73">
                  <c:v>82.5</c:v>
                </c:pt>
                <c:pt idx="74">
                  <c:v>83.71</c:v>
                </c:pt>
                <c:pt idx="75">
                  <c:v>0</c:v>
                </c:pt>
                <c:pt idx="76">
                  <c:v>0</c:v>
                </c:pt>
                <c:pt idx="77">
                  <c:v>78.040000000000006</c:v>
                </c:pt>
                <c:pt idx="78">
                  <c:v>74.06</c:v>
                </c:pt>
                <c:pt idx="79">
                  <c:v>75.349999999999994</c:v>
                </c:pt>
                <c:pt idx="80">
                  <c:v>76.08</c:v>
                </c:pt>
                <c:pt idx="81">
                  <c:v>77.13</c:v>
                </c:pt>
                <c:pt idx="82">
                  <c:v>78.33</c:v>
                </c:pt>
                <c:pt idx="83">
                  <c:v>79.31</c:v>
                </c:pt>
                <c:pt idx="84">
                  <c:v>80.17</c:v>
                </c:pt>
                <c:pt idx="85">
                  <c:v>81.069999999999993</c:v>
                </c:pt>
                <c:pt idx="86">
                  <c:v>81.93</c:v>
                </c:pt>
                <c:pt idx="87">
                  <c:v>82.79</c:v>
                </c:pt>
                <c:pt idx="88">
                  <c:v>83.65</c:v>
                </c:pt>
                <c:pt idx="89">
                  <c:v>84.57</c:v>
                </c:pt>
                <c:pt idx="90">
                  <c:v>85.48</c:v>
                </c:pt>
                <c:pt idx="91">
                  <c:v>86.46</c:v>
                </c:pt>
                <c:pt idx="92">
                  <c:v>87.57</c:v>
                </c:pt>
                <c:pt idx="93">
                  <c:v>88.56</c:v>
                </c:pt>
                <c:pt idx="94">
                  <c:v>89.4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'Fresh (2)'!$A$2:$A$96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'Fresh (2)'!$H$2:$H$96</c:f>
              <c:numCache>
                <c:formatCode>General</c:formatCode>
                <c:ptCount val="95"/>
                <c:pt idx="0">
                  <c:v>10.990855923414767</c:v>
                </c:pt>
                <c:pt idx="1">
                  <c:v>16.344104115948436</c:v>
                </c:pt>
                <c:pt idx="2">
                  <c:v>22.375415259133643</c:v>
                </c:pt>
                <c:pt idx="3">
                  <c:v>26.881668513060013</c:v>
                </c:pt>
                <c:pt idx="4">
                  <c:v>28.447934902126715</c:v>
                </c:pt>
                <c:pt idx="5">
                  <c:v>28.591046838067147</c:v>
                </c:pt>
                <c:pt idx="6">
                  <c:v>29.992957647303861</c:v>
                </c:pt>
                <c:pt idx="7">
                  <c:v>33.080675315286257</c:v>
                </c:pt>
                <c:pt idx="8">
                  <c:v>35.688022871623403</c:v>
                </c:pt>
                <c:pt idx="9">
                  <c:v>36.009636965871323</c:v>
                </c:pt>
                <c:pt idx="10">
                  <c:v>35.508580804507353</c:v>
                </c:pt>
                <c:pt idx="11">
                  <c:v>36.913587091422578</c:v>
                </c:pt>
                <c:pt idx="12">
                  <c:v>40.563819891463702</c:v>
                </c:pt>
                <c:pt idx="13">
                  <c:v>43.972005069693964</c:v>
                </c:pt>
                <c:pt idx="14">
                  <c:v>44.988001755549519</c:v>
                </c:pt>
                <c:pt idx="15">
                  <c:v>44.655366567104132</c:v>
                </c:pt>
                <c:pt idx="16">
                  <c:v>46.018772508794648</c:v>
                </c:pt>
                <c:pt idx="17">
                  <c:v>49.978028655963058</c:v>
                </c:pt>
                <c:pt idx="18">
                  <c:v>54.243719215148765</c:v>
                </c:pt>
                <c:pt idx="19">
                  <c:v>32.124606231002417</c:v>
                </c:pt>
                <c:pt idx="20">
                  <c:v>35.132367225936648</c:v>
                </c:pt>
                <c:pt idx="21">
                  <c:v>36.120980697290314</c:v>
                </c:pt>
                <c:pt idx="22">
                  <c:v>35.557932186562816</c:v>
                </c:pt>
                <c:pt idx="23">
                  <c:v>36.229861789682765</c:v>
                </c:pt>
                <c:pt idx="24">
                  <c:v>39.4154401802517</c:v>
                </c:pt>
                <c:pt idx="25">
                  <c:v>43.230309874124764</c:v>
                </c:pt>
                <c:pt idx="26">
                  <c:v>44.957214792954382</c:v>
                </c:pt>
                <c:pt idx="27">
                  <c:v>44.698114001151957</c:v>
                </c:pt>
                <c:pt idx="28">
                  <c:v>45.342077542339119</c:v>
                </c:pt>
                <c:pt idx="29">
                  <c:v>48.70158858256228</c:v>
                </c:pt>
                <c:pt idx="30">
                  <c:v>53.216976894332738</c:v>
                </c:pt>
                <c:pt idx="31">
                  <c:v>55.911970158233679</c:v>
                </c:pt>
                <c:pt idx="32">
                  <c:v>56.172188583921752</c:v>
                </c:pt>
                <c:pt idx="33">
                  <c:v>56.214018728229107</c:v>
                </c:pt>
                <c:pt idx="34">
                  <c:v>58.297038820219193</c:v>
                </c:pt>
                <c:pt idx="35">
                  <c:v>61.620397314339918</c:v>
                </c:pt>
                <c:pt idx="36">
                  <c:v>63.75080052769286</c:v>
                </c:pt>
                <c:pt idx="37">
                  <c:v>64.000251550856646</c:v>
                </c:pt>
                <c:pt idx="38">
                  <c:v>44.830206242344254</c:v>
                </c:pt>
                <c:pt idx="39">
                  <c:v>44.78686273423952</c:v>
                </c:pt>
                <c:pt idx="40">
                  <c:v>45.010599195321547</c:v>
                </c:pt>
                <c:pt idx="41">
                  <c:v>47.857145381545457</c:v>
                </c:pt>
                <c:pt idx="42">
                  <c:v>52.38423089843721</c:v>
                </c:pt>
                <c:pt idx="43">
                  <c:v>55.60194378866538</c:v>
                </c:pt>
                <c:pt idx="44">
                  <c:v>56.231794079058517</c:v>
                </c:pt>
                <c:pt idx="45">
                  <c:v>56.081794839415679</c:v>
                </c:pt>
                <c:pt idx="46">
                  <c:v>57.748193049380795</c:v>
                </c:pt>
                <c:pt idx="47">
                  <c:v>61.00105899712343</c:v>
                </c:pt>
                <c:pt idx="48">
                  <c:v>63.503070633910369</c:v>
                </c:pt>
                <c:pt idx="49">
                  <c:v>64.038523635309133</c:v>
                </c:pt>
                <c:pt idx="50">
                  <c:v>64.052425570622674</c:v>
                </c:pt>
                <c:pt idx="51">
                  <c:v>65.85612057034237</c:v>
                </c:pt>
                <c:pt idx="52">
                  <c:v>69.573258494874281</c:v>
                </c:pt>
                <c:pt idx="53">
                  <c:v>73.068331207016485</c:v>
                </c:pt>
                <c:pt idx="54">
                  <c:v>75.026411962415324</c:v>
                </c:pt>
                <c:pt idx="55">
                  <c:v>75.818895285452996</c:v>
                </c:pt>
                <c:pt idx="56">
                  <c:v>76.781291857934562</c:v>
                </c:pt>
                <c:pt idx="57">
                  <c:v>56.1190984462853</c:v>
                </c:pt>
                <c:pt idx="58">
                  <c:v>56.353337111952015</c:v>
                </c:pt>
                <c:pt idx="59">
                  <c:v>58.734201213318805</c:v>
                </c:pt>
                <c:pt idx="60">
                  <c:v>62.02285675307342</c:v>
                </c:pt>
                <c:pt idx="61">
                  <c:v>63.881327824740232</c:v>
                </c:pt>
                <c:pt idx="62">
                  <c:v>63.970945588859394</c:v>
                </c:pt>
                <c:pt idx="63">
                  <c:v>64.391543570526579</c:v>
                </c:pt>
                <c:pt idx="64">
                  <c:v>66.993574058146706</c:v>
                </c:pt>
                <c:pt idx="65">
                  <c:v>70.892662632335941</c:v>
                </c:pt>
                <c:pt idx="66">
                  <c:v>73.908689906877896</c:v>
                </c:pt>
                <c:pt idx="67">
                  <c:v>75.359062025449603</c:v>
                </c:pt>
                <c:pt idx="68">
                  <c:v>76.066325975301282</c:v>
                </c:pt>
                <c:pt idx="69">
                  <c:v>77.269232765310846</c:v>
                </c:pt>
                <c:pt idx="70">
                  <c:v>78.928317646850658</c:v>
                </c:pt>
                <c:pt idx="71">
                  <c:v>80.105845692773826</c:v>
                </c:pt>
                <c:pt idx="72">
                  <c:v>80.394360081027159</c:v>
                </c:pt>
                <c:pt idx="73">
                  <c:v>80.455471873546614</c:v>
                </c:pt>
                <c:pt idx="74">
                  <c:v>81.146201464719496</c:v>
                </c:pt>
                <c:pt idx="75">
                  <c:v>82.334818541668582</c:v>
                </c:pt>
                <c:pt idx="76">
                  <c:v>63.940589191592842</c:v>
                </c:pt>
                <c:pt idx="77">
                  <c:v>64.998657740057638</c:v>
                </c:pt>
                <c:pt idx="78">
                  <c:v>68.268050810054675</c:v>
                </c:pt>
                <c:pt idx="79">
                  <c:v>72.052623608311634</c:v>
                </c:pt>
                <c:pt idx="80">
                  <c:v>74.563963668691315</c:v>
                </c:pt>
                <c:pt idx="81">
                  <c:v>75.610222270143851</c:v>
                </c:pt>
                <c:pt idx="82">
                  <c:v>76.382918060839344</c:v>
                </c:pt>
                <c:pt idx="83">
                  <c:v>77.832575158320381</c:v>
                </c:pt>
                <c:pt idx="84">
                  <c:v>79.445851905016369</c:v>
                </c:pt>
                <c:pt idx="85">
                  <c:v>80.286980110841256</c:v>
                </c:pt>
                <c:pt idx="86">
                  <c:v>80.387958754311725</c:v>
                </c:pt>
                <c:pt idx="87">
                  <c:v>80.598844696320597</c:v>
                </c:pt>
                <c:pt idx="88">
                  <c:v>81.537740502034495</c:v>
                </c:pt>
                <c:pt idx="89">
                  <c:v>82.688288917408329</c:v>
                </c:pt>
                <c:pt idx="90">
                  <c:v>83.383873230467472</c:v>
                </c:pt>
                <c:pt idx="91">
                  <c:v>83.6162130944182</c:v>
                </c:pt>
                <c:pt idx="92">
                  <c:v>84.034514735114215</c:v>
                </c:pt>
                <c:pt idx="93">
                  <c:v>85.064277252247834</c:v>
                </c:pt>
                <c:pt idx="94">
                  <c:v>86.382690240745134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938816"/>
        <c:axId val="93940352"/>
      </c:scatterChart>
      <c:valAx>
        <c:axId val="93938816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3940352"/>
        <c:crosses val="autoZero"/>
        <c:crossBetween val="midCat"/>
      </c:valAx>
      <c:valAx>
        <c:axId val="93940352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39388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CAM!$I$13:$I$25</c:f>
              <c:numCache>
                <c:formatCode>0.000</c:formatCode>
                <c:ptCount val="13"/>
                <c:pt idx="0">
                  <c:v>1.038E-2</c:v>
                </c:pt>
                <c:pt idx="1">
                  <c:v>1.4279999999999999E-2</c:v>
                </c:pt>
                <c:pt idx="2">
                  <c:v>1.7899999999999999E-2</c:v>
                </c:pt>
                <c:pt idx="3">
                  <c:v>2.265E-2</c:v>
                </c:pt>
                <c:pt idx="4">
                  <c:v>2.6929999999999999E-2</c:v>
                </c:pt>
                <c:pt idx="5">
                  <c:v>3.7900000000000003E-2</c:v>
                </c:pt>
                <c:pt idx="6">
                  <c:v>1.316E-2</c:v>
                </c:pt>
                <c:pt idx="7">
                  <c:v>3.891E-2</c:v>
                </c:pt>
                <c:pt idx="9">
                  <c:v>3.5400000000000001E-2</c:v>
                </c:pt>
                <c:pt idx="10">
                  <c:v>3.7740000000000003E-2</c:v>
                </c:pt>
                <c:pt idx="11">
                  <c:v>4.1340000000000002E-2</c:v>
                </c:pt>
                <c:pt idx="12">
                  <c:v>4.2349999999999999E-2</c:v>
                </c:pt>
              </c:numCache>
            </c:numRef>
          </c:xVal>
          <c:yVal>
            <c:numRef>
              <c:f>CAM!$G$13:$G$25</c:f>
              <c:numCache>
                <c:formatCode>0.000</c:formatCode>
                <c:ptCount val="13"/>
                <c:pt idx="0">
                  <c:v>0.16569999999999999</c:v>
                </c:pt>
                <c:pt idx="1">
                  <c:v>0.15529999999999999</c:v>
                </c:pt>
                <c:pt idx="2">
                  <c:v>0.14319999999999999</c:v>
                </c:pt>
                <c:pt idx="3">
                  <c:v>0.13489999999999999</c:v>
                </c:pt>
                <c:pt idx="4">
                  <c:v>0.12570000000000001</c:v>
                </c:pt>
                <c:pt idx="5">
                  <c:v>0.1012</c:v>
                </c:pt>
                <c:pt idx="6">
                  <c:v>0.16209999999999999</c:v>
                </c:pt>
                <c:pt idx="7">
                  <c:v>7.7520000000000006E-2</c:v>
                </c:pt>
                <c:pt idx="9">
                  <c:v>0.1174</c:v>
                </c:pt>
                <c:pt idx="10">
                  <c:v>0.1031</c:v>
                </c:pt>
                <c:pt idx="11">
                  <c:v>0.1013</c:v>
                </c:pt>
                <c:pt idx="12">
                  <c:v>9.7850000000000006E-2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88864"/>
        <c:axId val="89998464"/>
      </c:scatterChart>
      <c:valAx>
        <c:axId val="93588864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89998464"/>
        <c:crosses val="autoZero"/>
        <c:crossBetween val="midCat"/>
      </c:valAx>
      <c:valAx>
        <c:axId val="89998464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935888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'O_80h 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'O_80h '!$C$2:$C$96</c:f>
              <c:numCache>
                <c:formatCode>General</c:formatCode>
                <c:ptCount val="95"/>
                <c:pt idx="0">
                  <c:v>18.760000000000002</c:v>
                </c:pt>
                <c:pt idx="1">
                  <c:v>19.97</c:v>
                </c:pt>
                <c:pt idx="2">
                  <c:v>20.92</c:v>
                </c:pt>
                <c:pt idx="3">
                  <c:v>21.95</c:v>
                </c:pt>
                <c:pt idx="4">
                  <c:v>23.03</c:v>
                </c:pt>
                <c:pt idx="5">
                  <c:v>24.18</c:v>
                </c:pt>
                <c:pt idx="6">
                  <c:v>25.36</c:v>
                </c:pt>
                <c:pt idx="7">
                  <c:v>26.32</c:v>
                </c:pt>
                <c:pt idx="8">
                  <c:v>27.48</c:v>
                </c:pt>
                <c:pt idx="9">
                  <c:v>28.73</c:v>
                </c:pt>
                <c:pt idx="10">
                  <c:v>29.89</c:v>
                </c:pt>
                <c:pt idx="11">
                  <c:v>31.2</c:v>
                </c:pt>
                <c:pt idx="12">
                  <c:v>32.61</c:v>
                </c:pt>
                <c:pt idx="13">
                  <c:v>33.979999999999997</c:v>
                </c:pt>
                <c:pt idx="14">
                  <c:v>35.42</c:v>
                </c:pt>
                <c:pt idx="15">
                  <c:v>36.909999999999997</c:v>
                </c:pt>
                <c:pt idx="16">
                  <c:v>38.39</c:v>
                </c:pt>
                <c:pt idx="17">
                  <c:v>39.880000000000003</c:v>
                </c:pt>
                <c:pt idx="18">
                  <c:v>41.44</c:v>
                </c:pt>
                <c:pt idx="19">
                  <c:v>26.46</c:v>
                </c:pt>
                <c:pt idx="20">
                  <c:v>27.75</c:v>
                </c:pt>
                <c:pt idx="21">
                  <c:v>28.91</c:v>
                </c:pt>
                <c:pt idx="22">
                  <c:v>30.1</c:v>
                </c:pt>
                <c:pt idx="23">
                  <c:v>31.23</c:v>
                </c:pt>
                <c:pt idx="24">
                  <c:v>32.42</c:v>
                </c:pt>
                <c:pt idx="25">
                  <c:v>33.619999999999997</c:v>
                </c:pt>
                <c:pt idx="26">
                  <c:v>34.94</c:v>
                </c:pt>
                <c:pt idx="27">
                  <c:v>36.200000000000003</c:v>
                </c:pt>
                <c:pt idx="28">
                  <c:v>37.57</c:v>
                </c:pt>
                <c:pt idx="29">
                  <c:v>38.99</c:v>
                </c:pt>
                <c:pt idx="30">
                  <c:v>40.46</c:v>
                </c:pt>
                <c:pt idx="31">
                  <c:v>42.03</c:v>
                </c:pt>
                <c:pt idx="32">
                  <c:v>43.64</c:v>
                </c:pt>
                <c:pt idx="33">
                  <c:v>45.34</c:v>
                </c:pt>
                <c:pt idx="34">
                  <c:v>47.13</c:v>
                </c:pt>
                <c:pt idx="35">
                  <c:v>48.95</c:v>
                </c:pt>
                <c:pt idx="36">
                  <c:v>50.81</c:v>
                </c:pt>
                <c:pt idx="37">
                  <c:v>52.63</c:v>
                </c:pt>
                <c:pt idx="38">
                  <c:v>35.44</c:v>
                </c:pt>
                <c:pt idx="39">
                  <c:v>37.340000000000003</c:v>
                </c:pt>
                <c:pt idx="40">
                  <c:v>38.9</c:v>
                </c:pt>
                <c:pt idx="41">
                  <c:v>40.32</c:v>
                </c:pt>
                <c:pt idx="42">
                  <c:v>41.76</c:v>
                </c:pt>
                <c:pt idx="43">
                  <c:v>43.19</c:v>
                </c:pt>
                <c:pt idx="44">
                  <c:v>44.61</c:v>
                </c:pt>
                <c:pt idx="45">
                  <c:v>46.17</c:v>
                </c:pt>
                <c:pt idx="46">
                  <c:v>47.71</c:v>
                </c:pt>
                <c:pt idx="47">
                  <c:v>49.34</c:v>
                </c:pt>
                <c:pt idx="48">
                  <c:v>50.99</c:v>
                </c:pt>
                <c:pt idx="49">
                  <c:v>52.68</c:v>
                </c:pt>
                <c:pt idx="50">
                  <c:v>54.39</c:v>
                </c:pt>
                <c:pt idx="51">
                  <c:v>56.12</c:v>
                </c:pt>
                <c:pt idx="52">
                  <c:v>57.85</c:v>
                </c:pt>
                <c:pt idx="53">
                  <c:v>59.6</c:v>
                </c:pt>
                <c:pt idx="54">
                  <c:v>61.34</c:v>
                </c:pt>
                <c:pt idx="55">
                  <c:v>63.05</c:v>
                </c:pt>
                <c:pt idx="56">
                  <c:v>64.72</c:v>
                </c:pt>
                <c:pt idx="57">
                  <c:v>48.16</c:v>
                </c:pt>
                <c:pt idx="58">
                  <c:v>49.31</c:v>
                </c:pt>
                <c:pt idx="59">
                  <c:v>50.65</c:v>
                </c:pt>
                <c:pt idx="60">
                  <c:v>52.12</c:v>
                </c:pt>
                <c:pt idx="61">
                  <c:v>53.6</c:v>
                </c:pt>
                <c:pt idx="62">
                  <c:v>55.14</c:v>
                </c:pt>
                <c:pt idx="63">
                  <c:v>56.69</c:v>
                </c:pt>
                <c:pt idx="64">
                  <c:v>58.25</c:v>
                </c:pt>
                <c:pt idx="65">
                  <c:v>59.8</c:v>
                </c:pt>
                <c:pt idx="66">
                  <c:v>61.35</c:v>
                </c:pt>
                <c:pt idx="67">
                  <c:v>62.87</c:v>
                </c:pt>
                <c:pt idx="68">
                  <c:v>64.37</c:v>
                </c:pt>
                <c:pt idx="69">
                  <c:v>65.87</c:v>
                </c:pt>
                <c:pt idx="70">
                  <c:v>67.38</c:v>
                </c:pt>
                <c:pt idx="71">
                  <c:v>68.900000000000006</c:v>
                </c:pt>
                <c:pt idx="72">
                  <c:v>70.44</c:v>
                </c:pt>
                <c:pt idx="73">
                  <c:v>71.98</c:v>
                </c:pt>
                <c:pt idx="74">
                  <c:v>73.489999999999995</c:v>
                </c:pt>
                <c:pt idx="75">
                  <c:v>0</c:v>
                </c:pt>
                <c:pt idx="76">
                  <c:v>0</c:v>
                </c:pt>
                <c:pt idx="77">
                  <c:v>65.61</c:v>
                </c:pt>
                <c:pt idx="78">
                  <c:v>62.86</c:v>
                </c:pt>
                <c:pt idx="79">
                  <c:v>62.7</c:v>
                </c:pt>
                <c:pt idx="80">
                  <c:v>63.85</c:v>
                </c:pt>
                <c:pt idx="81">
                  <c:v>65.34</c:v>
                </c:pt>
                <c:pt idx="82">
                  <c:v>66.66</c:v>
                </c:pt>
                <c:pt idx="83">
                  <c:v>68.010000000000005</c:v>
                </c:pt>
                <c:pt idx="84">
                  <c:v>69.319999999999993</c:v>
                </c:pt>
                <c:pt idx="85">
                  <c:v>70.63</c:v>
                </c:pt>
                <c:pt idx="86">
                  <c:v>71.92</c:v>
                </c:pt>
                <c:pt idx="87">
                  <c:v>73.23</c:v>
                </c:pt>
                <c:pt idx="88">
                  <c:v>74.569999999999993</c:v>
                </c:pt>
                <c:pt idx="89">
                  <c:v>75.930000000000007</c:v>
                </c:pt>
                <c:pt idx="90">
                  <c:v>77.290000000000006</c:v>
                </c:pt>
                <c:pt idx="91">
                  <c:v>78.7</c:v>
                </c:pt>
                <c:pt idx="92">
                  <c:v>80.12</c:v>
                </c:pt>
                <c:pt idx="93">
                  <c:v>81.53</c:v>
                </c:pt>
                <c:pt idx="94">
                  <c:v>82.97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'O_80h 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'O_80h '!$K$2:$K$96</c:f>
              <c:numCache>
                <c:formatCode>General</c:formatCode>
                <c:ptCount val="95"/>
                <c:pt idx="0">
                  <c:v>20.132970532726116</c:v>
                </c:pt>
                <c:pt idx="1">
                  <c:v>21.082166121757261</c:v>
                </c:pt>
                <c:pt idx="2">
                  <c:v>22.017866524056107</c:v>
                </c:pt>
                <c:pt idx="3">
                  <c:v>22.929985661365407</c:v>
                </c:pt>
                <c:pt idx="4">
                  <c:v>23.833645789972017</c:v>
                </c:pt>
                <c:pt idx="5">
                  <c:v>24.72932403549132</c:v>
                </c:pt>
                <c:pt idx="6">
                  <c:v>25.627223696693221</c:v>
                </c:pt>
                <c:pt idx="7">
                  <c:v>26.53353143141203</c:v>
                </c:pt>
                <c:pt idx="8">
                  <c:v>27.46794099349502</c:v>
                </c:pt>
                <c:pt idx="9">
                  <c:v>28.418022096848663</c:v>
                </c:pt>
                <c:pt idx="10">
                  <c:v>29.415818239077748</c:v>
                </c:pt>
                <c:pt idx="11">
                  <c:v>30.475036389329482</c:v>
                </c:pt>
                <c:pt idx="12">
                  <c:v>31.587324753868483</c:v>
                </c:pt>
                <c:pt idx="13">
                  <c:v>32.764975812637928</c:v>
                </c:pt>
                <c:pt idx="14">
                  <c:v>34.04509037890994</c:v>
                </c:pt>
                <c:pt idx="15">
                  <c:v>35.400273936397298</c:v>
                </c:pt>
                <c:pt idx="16">
                  <c:v>36.848800887238312</c:v>
                </c:pt>
                <c:pt idx="17">
                  <c:v>38.38692271669391</c:v>
                </c:pt>
                <c:pt idx="18">
                  <c:v>40.034976316808333</c:v>
                </c:pt>
                <c:pt idx="19">
                  <c:v>26.272833119695246</c:v>
                </c:pt>
                <c:pt idx="20">
                  <c:v>27.19040350369821</c:v>
                </c:pt>
                <c:pt idx="21">
                  <c:v>28.142920670045743</c:v>
                </c:pt>
                <c:pt idx="22">
                  <c:v>29.127966437923519</c:v>
                </c:pt>
                <c:pt idx="23">
                  <c:v>30.167476537308247</c:v>
                </c:pt>
                <c:pt idx="24">
                  <c:v>31.265504595840085</c:v>
                </c:pt>
                <c:pt idx="25">
                  <c:v>32.434722122271658</c:v>
                </c:pt>
                <c:pt idx="26">
                  <c:v>33.679993998394622</c:v>
                </c:pt>
                <c:pt idx="27">
                  <c:v>35.022312908674834</c:v>
                </c:pt>
                <c:pt idx="28">
                  <c:v>36.433185842804306</c:v>
                </c:pt>
                <c:pt idx="29">
                  <c:v>37.946335888109864</c:v>
                </c:pt>
                <c:pt idx="30">
                  <c:v>39.567050065868884</c:v>
                </c:pt>
                <c:pt idx="31">
                  <c:v>41.264542225545661</c:v>
                </c:pt>
                <c:pt idx="32">
                  <c:v>43.039040150209338</c:v>
                </c:pt>
                <c:pt idx="33">
                  <c:v>44.927198651498372</c:v>
                </c:pt>
                <c:pt idx="34">
                  <c:v>46.87080751714668</c:v>
                </c:pt>
                <c:pt idx="35">
                  <c:v>48.881773636164347</c:v>
                </c:pt>
                <c:pt idx="36">
                  <c:v>50.943184951427227</c:v>
                </c:pt>
                <c:pt idx="37">
                  <c:v>53.072730240964844</c:v>
                </c:pt>
                <c:pt idx="38">
                  <c:v>33.424919604402952</c:v>
                </c:pt>
                <c:pt idx="39">
                  <c:v>34.735099181647072</c:v>
                </c:pt>
                <c:pt idx="40">
                  <c:v>36.145732790786248</c:v>
                </c:pt>
                <c:pt idx="41">
                  <c:v>37.640611310209962</c:v>
                </c:pt>
                <c:pt idx="42">
                  <c:v>39.237206210062787</c:v>
                </c:pt>
                <c:pt idx="43">
                  <c:v>40.923916110735085</c:v>
                </c:pt>
                <c:pt idx="44">
                  <c:v>42.701057240501257</c:v>
                </c:pt>
                <c:pt idx="45">
                  <c:v>44.55694072423546</c:v>
                </c:pt>
                <c:pt idx="46">
                  <c:v>46.504316809469742</c:v>
                </c:pt>
                <c:pt idx="47">
                  <c:v>48.4867957756924</c:v>
                </c:pt>
                <c:pt idx="48">
                  <c:v>50.539891699180693</c:v>
                </c:pt>
                <c:pt idx="49">
                  <c:v>52.659546944657002</c:v>
                </c:pt>
                <c:pt idx="50">
                  <c:v>54.799000558850913</c:v>
                </c:pt>
                <c:pt idx="51">
                  <c:v>56.9559936780201</c:v>
                </c:pt>
                <c:pt idx="52">
                  <c:v>59.170569330864716</c:v>
                </c:pt>
                <c:pt idx="53">
                  <c:v>61.370447484326874</c:v>
                </c:pt>
                <c:pt idx="54">
                  <c:v>63.565866243474808</c:v>
                </c:pt>
                <c:pt idx="55">
                  <c:v>65.73253755804582</c:v>
                </c:pt>
                <c:pt idx="56">
                  <c:v>67.880159035770234</c:v>
                </c:pt>
                <c:pt idx="57">
                  <c:v>43.301903114380629</c:v>
                </c:pt>
                <c:pt idx="58">
                  <c:v>45.178786279213149</c:v>
                </c:pt>
                <c:pt idx="59">
                  <c:v>47.142947182599215</c:v>
                </c:pt>
                <c:pt idx="60">
                  <c:v>49.158555087262101</c:v>
                </c:pt>
                <c:pt idx="61">
                  <c:v>51.239114222116257</c:v>
                </c:pt>
                <c:pt idx="62">
                  <c:v>53.362076792267352</c:v>
                </c:pt>
                <c:pt idx="63">
                  <c:v>55.523395214375334</c:v>
                </c:pt>
                <c:pt idx="64">
                  <c:v>57.70614654521659</c:v>
                </c:pt>
                <c:pt idx="65">
                  <c:v>59.922271447301348</c:v>
                </c:pt>
                <c:pt idx="66">
                  <c:v>62.105358302496775</c:v>
                </c:pt>
                <c:pt idx="67">
                  <c:v>64.290847834535924</c:v>
                </c:pt>
                <c:pt idx="68">
                  <c:v>66.465988703764509</c:v>
                </c:pt>
                <c:pt idx="69">
                  <c:v>68.574488334704782</c:v>
                </c:pt>
                <c:pt idx="70">
                  <c:v>70.607011968940569</c:v>
                </c:pt>
                <c:pt idx="71">
                  <c:v>72.591080058982627</c:v>
                </c:pt>
                <c:pt idx="72">
                  <c:v>74.454567641609103</c:v>
                </c:pt>
                <c:pt idx="73">
                  <c:v>76.204949662957006</c:v>
                </c:pt>
                <c:pt idx="74">
                  <c:v>77.824898506823885</c:v>
                </c:pt>
                <c:pt idx="75">
                  <c:v>79.326805624841597</c:v>
                </c:pt>
                <c:pt idx="76">
                  <c:v>54.084336511592625</c:v>
                </c:pt>
                <c:pt idx="77">
                  <c:v>56.245391019629153</c:v>
                </c:pt>
                <c:pt idx="78">
                  <c:v>58.44567210730375</c:v>
                </c:pt>
                <c:pt idx="79">
                  <c:v>60.64301513324174</c:v>
                </c:pt>
                <c:pt idx="80">
                  <c:v>62.848829672679308</c:v>
                </c:pt>
                <c:pt idx="81">
                  <c:v>65.033465057411959</c:v>
                </c:pt>
                <c:pt idx="82">
                  <c:v>67.185478650409564</c:v>
                </c:pt>
                <c:pt idx="83">
                  <c:v>69.279748153752024</c:v>
                </c:pt>
                <c:pt idx="84">
                  <c:v>71.318704806649976</c:v>
                </c:pt>
                <c:pt idx="85">
                  <c:v>73.233010104071724</c:v>
                </c:pt>
                <c:pt idx="86">
                  <c:v>75.068649839974071</c:v>
                </c:pt>
                <c:pt idx="87">
                  <c:v>76.76674602028551</c:v>
                </c:pt>
                <c:pt idx="88">
                  <c:v>78.353986183121052</c:v>
                </c:pt>
                <c:pt idx="89">
                  <c:v>79.787371146548338</c:v>
                </c:pt>
                <c:pt idx="90">
                  <c:v>81.108982375453905</c:v>
                </c:pt>
                <c:pt idx="91">
                  <c:v>82.283230470213368</c:v>
                </c:pt>
                <c:pt idx="92">
                  <c:v>83.32982136067649</c:v>
                </c:pt>
                <c:pt idx="93">
                  <c:v>84.252207027244054</c:v>
                </c:pt>
                <c:pt idx="94">
                  <c:v>85.069748056565928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680128"/>
        <c:axId val="91686016"/>
      </c:scatterChart>
      <c:valAx>
        <c:axId val="91680128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1686016"/>
        <c:crosses val="autoZero"/>
        <c:crossBetween val="midCat"/>
      </c:valAx>
      <c:valAx>
        <c:axId val="91686016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16801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O_150C!$A$2:$A$96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O_150C!$B$2:$B$96</c:f>
              <c:numCache>
                <c:formatCode>0.00E+00</c:formatCode>
                <c:ptCount val="95"/>
                <c:pt idx="0">
                  <c:v>237900000</c:v>
                </c:pt>
                <c:pt idx="1">
                  <c:v>216760000</c:v>
                </c:pt>
                <c:pt idx="2">
                  <c:v>197060000</c:v>
                </c:pt>
                <c:pt idx="3">
                  <c:v>179400000</c:v>
                </c:pt>
                <c:pt idx="4">
                  <c:v>162570000</c:v>
                </c:pt>
                <c:pt idx="5">
                  <c:v>147310000</c:v>
                </c:pt>
                <c:pt idx="6">
                  <c:v>132740000</c:v>
                </c:pt>
                <c:pt idx="7">
                  <c:v>119620000</c:v>
                </c:pt>
                <c:pt idx="8">
                  <c:v>107160000</c:v>
                </c:pt>
                <c:pt idx="9">
                  <c:v>95929000</c:v>
                </c:pt>
                <c:pt idx="10">
                  <c:v>85644000</c:v>
                </c:pt>
                <c:pt idx="11">
                  <c:v>76052000</c:v>
                </c:pt>
                <c:pt idx="12">
                  <c:v>67508000</c:v>
                </c:pt>
                <c:pt idx="13">
                  <c:v>59871000</c:v>
                </c:pt>
                <c:pt idx="14">
                  <c:v>52860000</c:v>
                </c:pt>
                <c:pt idx="15">
                  <c:v>46748000</c:v>
                </c:pt>
                <c:pt idx="16">
                  <c:v>41381000</c:v>
                </c:pt>
                <c:pt idx="17">
                  <c:v>36588000</c:v>
                </c:pt>
                <c:pt idx="18">
                  <c:v>32266000</c:v>
                </c:pt>
                <c:pt idx="19">
                  <c:v>130940000</c:v>
                </c:pt>
                <c:pt idx="20">
                  <c:v>116130000</c:v>
                </c:pt>
                <c:pt idx="21">
                  <c:v>103320000</c:v>
                </c:pt>
                <c:pt idx="22">
                  <c:v>91708000</c:v>
                </c:pt>
                <c:pt idx="23">
                  <c:v>81489000</c:v>
                </c:pt>
                <c:pt idx="24">
                  <c:v>72077000</c:v>
                </c:pt>
                <c:pt idx="25">
                  <c:v>63571000</c:v>
                </c:pt>
                <c:pt idx="26">
                  <c:v>56166000</c:v>
                </c:pt>
                <c:pt idx="27">
                  <c:v>49324000</c:v>
                </c:pt>
                <c:pt idx="28">
                  <c:v>43242000</c:v>
                </c:pt>
                <c:pt idx="29">
                  <c:v>37806000</c:v>
                </c:pt>
                <c:pt idx="30">
                  <c:v>33014000</c:v>
                </c:pt>
                <c:pt idx="31">
                  <c:v>28707000</c:v>
                </c:pt>
                <c:pt idx="32">
                  <c:v>24899000</c:v>
                </c:pt>
                <c:pt idx="33">
                  <c:v>21505000</c:v>
                </c:pt>
                <c:pt idx="34">
                  <c:v>18485000</c:v>
                </c:pt>
                <c:pt idx="35">
                  <c:v>15813000</c:v>
                </c:pt>
                <c:pt idx="36">
                  <c:v>13521000</c:v>
                </c:pt>
                <c:pt idx="37">
                  <c:v>11591000</c:v>
                </c:pt>
                <c:pt idx="38">
                  <c:v>60052000</c:v>
                </c:pt>
                <c:pt idx="39">
                  <c:v>51621000</c:v>
                </c:pt>
                <c:pt idx="40">
                  <c:v>44616000</c:v>
                </c:pt>
                <c:pt idx="41">
                  <c:v>38612000</c:v>
                </c:pt>
                <c:pt idx="42">
                  <c:v>33324000</c:v>
                </c:pt>
                <c:pt idx="43">
                  <c:v>28755000</c:v>
                </c:pt>
                <c:pt idx="44">
                  <c:v>24762000</c:v>
                </c:pt>
                <c:pt idx="45">
                  <c:v>21239000</c:v>
                </c:pt>
                <c:pt idx="46">
                  <c:v>18188000</c:v>
                </c:pt>
                <c:pt idx="47">
                  <c:v>15525000</c:v>
                </c:pt>
                <c:pt idx="48">
                  <c:v>13205000</c:v>
                </c:pt>
                <c:pt idx="49">
                  <c:v>11211000</c:v>
                </c:pt>
                <c:pt idx="50">
                  <c:v>9489300</c:v>
                </c:pt>
                <c:pt idx="51">
                  <c:v>7997000</c:v>
                </c:pt>
                <c:pt idx="52">
                  <c:v>6707800</c:v>
                </c:pt>
                <c:pt idx="53">
                  <c:v>5600500</c:v>
                </c:pt>
                <c:pt idx="54">
                  <c:v>4644400</c:v>
                </c:pt>
                <c:pt idx="55">
                  <c:v>3840000</c:v>
                </c:pt>
                <c:pt idx="56">
                  <c:v>3172700</c:v>
                </c:pt>
                <c:pt idx="57">
                  <c:v>24939000</c:v>
                </c:pt>
                <c:pt idx="58">
                  <c:v>20670000</c:v>
                </c:pt>
                <c:pt idx="59">
                  <c:v>17264000</c:v>
                </c:pt>
                <c:pt idx="60">
                  <c:v>14471000</c:v>
                </c:pt>
                <c:pt idx="61">
                  <c:v>12138000</c:v>
                </c:pt>
                <c:pt idx="62">
                  <c:v>10176000</c:v>
                </c:pt>
                <c:pt idx="63">
                  <c:v>8508600</c:v>
                </c:pt>
                <c:pt idx="64">
                  <c:v>7096700</c:v>
                </c:pt>
                <c:pt idx="65">
                  <c:v>5897400</c:v>
                </c:pt>
                <c:pt idx="66">
                  <c:v>4887500</c:v>
                </c:pt>
                <c:pt idx="67">
                  <c:v>4034900</c:v>
                </c:pt>
                <c:pt idx="68">
                  <c:v>3320100</c:v>
                </c:pt>
                <c:pt idx="69">
                  <c:v>2722300</c:v>
                </c:pt>
                <c:pt idx="70">
                  <c:v>2218800</c:v>
                </c:pt>
                <c:pt idx="71">
                  <c:v>1795500</c:v>
                </c:pt>
                <c:pt idx="72">
                  <c:v>1442200</c:v>
                </c:pt>
                <c:pt idx="73">
                  <c:v>1149900</c:v>
                </c:pt>
                <c:pt idx="74" formatCode="General">
                  <c:v>913000</c:v>
                </c:pt>
                <c:pt idx="75" formatCode="General">
                  <c:v>724250</c:v>
                </c:pt>
                <c:pt idx="76">
                  <c:v>10216000</c:v>
                </c:pt>
                <c:pt idx="77">
                  <c:v>8083200</c:v>
                </c:pt>
                <c:pt idx="78">
                  <c:v>6476400</c:v>
                </c:pt>
                <c:pt idx="79">
                  <c:v>5257800</c:v>
                </c:pt>
                <c:pt idx="80">
                  <c:v>4264400</c:v>
                </c:pt>
                <c:pt idx="81">
                  <c:v>3465200</c:v>
                </c:pt>
                <c:pt idx="82">
                  <c:v>2811500</c:v>
                </c:pt>
                <c:pt idx="83">
                  <c:v>2273500</c:v>
                </c:pt>
                <c:pt idx="84">
                  <c:v>1831200</c:v>
                </c:pt>
                <c:pt idx="85">
                  <c:v>1470800</c:v>
                </c:pt>
                <c:pt idx="86">
                  <c:v>1177100</c:v>
                </c:pt>
                <c:pt idx="87" formatCode="General">
                  <c:v>937140</c:v>
                </c:pt>
                <c:pt idx="88" formatCode="General">
                  <c:v>742360</c:v>
                </c:pt>
                <c:pt idx="89" formatCode="General">
                  <c:v>584350</c:v>
                </c:pt>
                <c:pt idx="90" formatCode="General">
                  <c:v>456890</c:v>
                </c:pt>
                <c:pt idx="91" formatCode="General">
                  <c:v>353760</c:v>
                </c:pt>
                <c:pt idx="92" formatCode="General">
                  <c:v>272260</c:v>
                </c:pt>
                <c:pt idx="93" formatCode="General">
                  <c:v>208450</c:v>
                </c:pt>
                <c:pt idx="94" formatCode="General">
                  <c:v>159630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O_150C!$A$2:$A$96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O_150C!$J$2:$J$96</c:f>
              <c:numCache>
                <c:formatCode>General</c:formatCode>
                <c:ptCount val="95"/>
                <c:pt idx="0">
                  <c:v>203102960.27434891</c:v>
                </c:pt>
                <c:pt idx="1">
                  <c:v>197747409.44951999</c:v>
                </c:pt>
                <c:pt idx="2">
                  <c:v>177432194.58120131</c:v>
                </c:pt>
                <c:pt idx="3">
                  <c:v>158730949.08534428</c:v>
                </c:pt>
                <c:pt idx="4">
                  <c:v>141444073.12821078</c:v>
                </c:pt>
                <c:pt idx="5">
                  <c:v>125674077.63150784</c:v>
                </c:pt>
                <c:pt idx="6">
                  <c:v>111334912.890368</c:v>
                </c:pt>
                <c:pt idx="7">
                  <c:v>98405821.902289361</c:v>
                </c:pt>
                <c:pt idx="8">
                  <c:v>86684965.549836367</c:v>
                </c:pt>
                <c:pt idx="9">
                  <c:v>76355246.881817833</c:v>
                </c:pt>
                <c:pt idx="10">
                  <c:v>67072081.498349577</c:v>
                </c:pt>
                <c:pt idx="11">
                  <c:v>58749016.32922221</c:v>
                </c:pt>
                <c:pt idx="12">
                  <c:v>51438883.918263048</c:v>
                </c:pt>
                <c:pt idx="13">
                  <c:v>45004641.855451554</c:v>
                </c:pt>
                <c:pt idx="14">
                  <c:v>39225987.498178162</c:v>
                </c:pt>
                <c:pt idx="15">
                  <c:v>34189385.313283257</c:v>
                </c:pt>
                <c:pt idx="16">
                  <c:v>29756243.048446082</c:v>
                </c:pt>
                <c:pt idx="17">
                  <c:v>25874847.07302073</c:v>
                </c:pt>
                <c:pt idx="18">
                  <c:v>22439012.550011754</c:v>
                </c:pt>
                <c:pt idx="19">
                  <c:v>101965451.53190143</c:v>
                </c:pt>
                <c:pt idx="20">
                  <c:v>89999504.236540228</c:v>
                </c:pt>
                <c:pt idx="21">
                  <c:v>79189235.10017319</c:v>
                </c:pt>
                <c:pt idx="22">
                  <c:v>69596784.382138997</c:v>
                </c:pt>
                <c:pt idx="23">
                  <c:v>61017577.50213971</c:v>
                </c:pt>
                <c:pt idx="24">
                  <c:v>53419156.175411418</c:v>
                </c:pt>
                <c:pt idx="25">
                  <c:v>46689570.622572467</c:v>
                </c:pt>
                <c:pt idx="26">
                  <c:v>40761654.633374937</c:v>
                </c:pt>
                <c:pt idx="27">
                  <c:v>35497649.136847302</c:v>
                </c:pt>
                <c:pt idx="28">
                  <c:v>30941874.464080483</c:v>
                </c:pt>
                <c:pt idx="29">
                  <c:v>26912113.486419287</c:v>
                </c:pt>
                <c:pt idx="30">
                  <c:v>23349393.52299292</c:v>
                </c:pt>
                <c:pt idx="31">
                  <c:v>20258356.566868868</c:v>
                </c:pt>
                <c:pt idx="32">
                  <c:v>17566402.770435013</c:v>
                </c:pt>
                <c:pt idx="33">
                  <c:v>15171123.209918946</c:v>
                </c:pt>
                <c:pt idx="34">
                  <c:v>13100366.57932286</c:v>
                </c:pt>
                <c:pt idx="35">
                  <c:v>11290573.743125303</c:v>
                </c:pt>
                <c:pt idx="36">
                  <c:v>9715833.9670849852</c:v>
                </c:pt>
                <c:pt idx="37">
                  <c:v>8329539.828436031</c:v>
                </c:pt>
                <c:pt idx="38">
                  <c:v>41885522.638949223</c:v>
                </c:pt>
                <c:pt idx="39">
                  <c:v>36539506.936758675</c:v>
                </c:pt>
                <c:pt idx="40">
                  <c:v>31800694.651521023</c:v>
                </c:pt>
                <c:pt idx="41">
                  <c:v>27665439.113321215</c:v>
                </c:pt>
                <c:pt idx="42">
                  <c:v>24020741.419557743</c:v>
                </c:pt>
                <c:pt idx="43">
                  <c:v>20833857.462239183</c:v>
                </c:pt>
                <c:pt idx="44">
                  <c:v>18042791.156203672</c:v>
                </c:pt>
                <c:pt idx="45">
                  <c:v>15608074.345087174</c:v>
                </c:pt>
                <c:pt idx="46">
                  <c:v>13464382.558580404</c:v>
                </c:pt>
                <c:pt idx="47">
                  <c:v>11622806.895661155</c:v>
                </c:pt>
                <c:pt idx="48">
                  <c:v>10004351.775948295</c:v>
                </c:pt>
                <c:pt idx="49">
                  <c:v>8581683.5823171735</c:v>
                </c:pt>
                <c:pt idx="50">
                  <c:v>7353729.6345383544</c:v>
                </c:pt>
                <c:pt idx="51">
                  <c:v>6289357.3440217776</c:v>
                </c:pt>
                <c:pt idx="52">
                  <c:v>5346583.330739337</c:v>
                </c:pt>
                <c:pt idx="53">
                  <c:v>4535279.407969621</c:v>
                </c:pt>
                <c:pt idx="54">
                  <c:v>3829680.0157543495</c:v>
                </c:pt>
                <c:pt idx="55">
                  <c:v>3219126.1672008983</c:v>
                </c:pt>
                <c:pt idx="56">
                  <c:v>2685225.5053536566</c:v>
                </c:pt>
                <c:pt idx="57">
                  <c:v>17206629.788231898</c:v>
                </c:pt>
                <c:pt idx="58">
                  <c:v>14882520.989092352</c:v>
                </c:pt>
                <c:pt idx="59">
                  <c:v>12837339.44566517</c:v>
                </c:pt>
                <c:pt idx="60">
                  <c:v>11063977.179664025</c:v>
                </c:pt>
                <c:pt idx="61">
                  <c:v>9509706.7792736087</c:v>
                </c:pt>
                <c:pt idx="62">
                  <c:v>8157430.6169804195</c:v>
                </c:pt>
                <c:pt idx="63">
                  <c:v>6978459.2906055311</c:v>
                </c:pt>
                <c:pt idx="64">
                  <c:v>5954367.7043645242</c:v>
                </c:pt>
                <c:pt idx="65">
                  <c:v>5056444.155540389</c:v>
                </c:pt>
                <c:pt idx="66">
                  <c:v>4288394.1608880786</c:v>
                </c:pt>
                <c:pt idx="67">
                  <c:v>3616598.8674351149</c:v>
                </c:pt>
                <c:pt idx="68">
                  <c:v>3029377.2862291397</c:v>
                </c:pt>
                <c:pt idx="69">
                  <c:v>2526018.341080796</c:v>
                </c:pt>
                <c:pt idx="70">
                  <c:v>2093516.2569696973</c:v>
                </c:pt>
                <c:pt idx="71">
                  <c:v>1714799.2666427083</c:v>
                </c:pt>
                <c:pt idx="72">
                  <c:v>1393822.4267504704</c:v>
                </c:pt>
                <c:pt idx="73">
                  <c:v>1120225.9906964235</c:v>
                </c:pt>
                <c:pt idx="74">
                  <c:v>889690.53285366506</c:v>
                </c:pt>
                <c:pt idx="75">
                  <c:v>695022.6328074988</c:v>
                </c:pt>
                <c:pt idx="76">
                  <c:v>7743167.0354731902</c:v>
                </c:pt>
                <c:pt idx="77">
                  <c:v>6622727.1024589846</c:v>
                </c:pt>
                <c:pt idx="78">
                  <c:v>5640121.8875998035</c:v>
                </c:pt>
                <c:pt idx="79">
                  <c:v>4791089.7240398182</c:v>
                </c:pt>
                <c:pt idx="80">
                  <c:v>4049781.0967657333</c:v>
                </c:pt>
                <c:pt idx="81">
                  <c:v>3407657.1037798361</c:v>
                </c:pt>
                <c:pt idx="82">
                  <c:v>2850836.563098799</c:v>
                </c:pt>
                <c:pt idx="83">
                  <c:v>2370461.1128826658</c:v>
                </c:pt>
                <c:pt idx="84">
                  <c:v>1953014.5789874867</c:v>
                </c:pt>
                <c:pt idx="85">
                  <c:v>1600613.5105828522</c:v>
                </c:pt>
                <c:pt idx="86">
                  <c:v>1294864.825871127</c:v>
                </c:pt>
                <c:pt idx="87">
                  <c:v>1037850.4740928813</c:v>
                </c:pt>
                <c:pt idx="88">
                  <c:v>819015.91307518573</c:v>
                </c:pt>
                <c:pt idx="89">
                  <c:v>639045.79263066151</c:v>
                </c:pt>
                <c:pt idx="90">
                  <c:v>488486.75113171281</c:v>
                </c:pt>
                <c:pt idx="91">
                  <c:v>368013.1933224856</c:v>
                </c:pt>
                <c:pt idx="92">
                  <c:v>272259.93973521848</c:v>
                </c:pt>
                <c:pt idx="93">
                  <c:v>197986.07286410991</c:v>
                </c:pt>
                <c:pt idx="94">
                  <c:v>140956.55131333999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317952"/>
        <c:axId val="92336128"/>
      </c:scatterChart>
      <c:valAx>
        <c:axId val="92317952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2336128"/>
        <c:crosses val="autoZero"/>
        <c:crossBetween val="midCat"/>
      </c:valAx>
      <c:valAx>
        <c:axId val="92336128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923179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O_150C!$A$2:$A$96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O_150C!$C$2:$C$96</c:f>
              <c:numCache>
                <c:formatCode>General</c:formatCode>
                <c:ptCount val="95"/>
                <c:pt idx="0">
                  <c:v>16.190000000000001</c:v>
                </c:pt>
                <c:pt idx="1">
                  <c:v>16.91</c:v>
                </c:pt>
                <c:pt idx="2">
                  <c:v>17.399999999999999</c:v>
                </c:pt>
                <c:pt idx="3">
                  <c:v>18.09</c:v>
                </c:pt>
                <c:pt idx="4">
                  <c:v>18.55</c:v>
                </c:pt>
                <c:pt idx="5">
                  <c:v>19.149999999999999</c:v>
                </c:pt>
                <c:pt idx="6">
                  <c:v>19.77</c:v>
                </c:pt>
                <c:pt idx="7">
                  <c:v>20.27</c:v>
                </c:pt>
                <c:pt idx="8">
                  <c:v>20.83</c:v>
                </c:pt>
                <c:pt idx="9">
                  <c:v>21.22</c:v>
                </c:pt>
                <c:pt idx="10">
                  <c:v>22.06</c:v>
                </c:pt>
                <c:pt idx="11">
                  <c:v>22.68</c:v>
                </c:pt>
                <c:pt idx="12">
                  <c:v>23.28</c:v>
                </c:pt>
                <c:pt idx="13">
                  <c:v>23.97</c:v>
                </c:pt>
                <c:pt idx="14">
                  <c:v>24.67</c:v>
                </c:pt>
                <c:pt idx="15">
                  <c:v>25.49</c:v>
                </c:pt>
                <c:pt idx="16">
                  <c:v>26.05</c:v>
                </c:pt>
                <c:pt idx="17">
                  <c:v>26.93</c:v>
                </c:pt>
                <c:pt idx="18">
                  <c:v>27.75</c:v>
                </c:pt>
                <c:pt idx="19">
                  <c:v>20.8</c:v>
                </c:pt>
                <c:pt idx="20">
                  <c:v>21.44</c:v>
                </c:pt>
                <c:pt idx="21">
                  <c:v>22.02</c:v>
                </c:pt>
                <c:pt idx="22">
                  <c:v>22.49</c:v>
                </c:pt>
                <c:pt idx="23">
                  <c:v>23.01</c:v>
                </c:pt>
                <c:pt idx="24">
                  <c:v>23.51</c:v>
                </c:pt>
                <c:pt idx="25">
                  <c:v>23.89</c:v>
                </c:pt>
                <c:pt idx="26">
                  <c:v>24.51</c:v>
                </c:pt>
                <c:pt idx="27">
                  <c:v>25.05</c:v>
                </c:pt>
                <c:pt idx="28">
                  <c:v>25.57</c:v>
                </c:pt>
                <c:pt idx="29">
                  <c:v>26.17</c:v>
                </c:pt>
                <c:pt idx="30">
                  <c:v>26.82</c:v>
                </c:pt>
                <c:pt idx="31">
                  <c:v>27.51</c:v>
                </c:pt>
                <c:pt idx="32">
                  <c:v>28.2</c:v>
                </c:pt>
                <c:pt idx="33">
                  <c:v>28.98</c:v>
                </c:pt>
                <c:pt idx="34">
                  <c:v>29.82</c:v>
                </c:pt>
                <c:pt idx="35">
                  <c:v>30.7</c:v>
                </c:pt>
                <c:pt idx="36">
                  <c:v>31.65</c:v>
                </c:pt>
                <c:pt idx="37">
                  <c:v>32.6</c:v>
                </c:pt>
                <c:pt idx="38">
                  <c:v>25.43</c:v>
                </c:pt>
                <c:pt idx="39">
                  <c:v>26.35</c:v>
                </c:pt>
                <c:pt idx="40">
                  <c:v>26.95</c:v>
                </c:pt>
                <c:pt idx="41">
                  <c:v>27.48</c:v>
                </c:pt>
                <c:pt idx="42">
                  <c:v>27.98</c:v>
                </c:pt>
                <c:pt idx="43">
                  <c:v>28.48</c:v>
                </c:pt>
                <c:pt idx="44">
                  <c:v>28.97</c:v>
                </c:pt>
                <c:pt idx="45">
                  <c:v>29.6</c:v>
                </c:pt>
                <c:pt idx="46">
                  <c:v>30.11</c:v>
                </c:pt>
                <c:pt idx="47">
                  <c:v>30.85</c:v>
                </c:pt>
                <c:pt idx="48">
                  <c:v>31.5</c:v>
                </c:pt>
                <c:pt idx="49">
                  <c:v>32.270000000000003</c:v>
                </c:pt>
                <c:pt idx="50">
                  <c:v>33</c:v>
                </c:pt>
                <c:pt idx="51">
                  <c:v>33.880000000000003</c:v>
                </c:pt>
                <c:pt idx="52">
                  <c:v>34.729999999999997</c:v>
                </c:pt>
                <c:pt idx="53">
                  <c:v>35.74</c:v>
                </c:pt>
                <c:pt idx="54">
                  <c:v>36.799999999999997</c:v>
                </c:pt>
                <c:pt idx="55">
                  <c:v>37.909999999999997</c:v>
                </c:pt>
                <c:pt idx="56">
                  <c:v>39.020000000000003</c:v>
                </c:pt>
                <c:pt idx="57">
                  <c:v>29.35</c:v>
                </c:pt>
                <c:pt idx="58">
                  <c:v>31.03</c:v>
                </c:pt>
                <c:pt idx="59">
                  <c:v>32.06</c:v>
                </c:pt>
                <c:pt idx="60">
                  <c:v>32.78</c:v>
                </c:pt>
                <c:pt idx="61">
                  <c:v>33.43</c:v>
                </c:pt>
                <c:pt idx="62">
                  <c:v>34.03</c:v>
                </c:pt>
                <c:pt idx="63">
                  <c:v>34.659999999999997</c:v>
                </c:pt>
                <c:pt idx="64">
                  <c:v>35.369999999999997</c:v>
                </c:pt>
                <c:pt idx="65">
                  <c:v>36.049999999999997</c:v>
                </c:pt>
                <c:pt idx="66">
                  <c:v>36.81</c:v>
                </c:pt>
                <c:pt idx="67">
                  <c:v>37.619999999999997</c:v>
                </c:pt>
                <c:pt idx="68">
                  <c:v>38.5</c:v>
                </c:pt>
                <c:pt idx="69">
                  <c:v>39.409999999999997</c:v>
                </c:pt>
                <c:pt idx="70">
                  <c:v>40.4</c:v>
                </c:pt>
                <c:pt idx="71">
                  <c:v>41.46</c:v>
                </c:pt>
                <c:pt idx="72">
                  <c:v>42.59</c:v>
                </c:pt>
                <c:pt idx="73">
                  <c:v>43.8</c:v>
                </c:pt>
                <c:pt idx="74">
                  <c:v>45.04</c:v>
                </c:pt>
                <c:pt idx="75">
                  <c:v>46.3</c:v>
                </c:pt>
                <c:pt idx="76">
                  <c:v>30.88</c:v>
                </c:pt>
                <c:pt idx="77">
                  <c:v>34.68</c:v>
                </c:pt>
                <c:pt idx="78">
                  <c:v>36.700000000000003</c:v>
                </c:pt>
                <c:pt idx="79">
                  <c:v>37.869999999999997</c:v>
                </c:pt>
                <c:pt idx="80">
                  <c:v>38.840000000000003</c:v>
                </c:pt>
                <c:pt idx="81">
                  <c:v>39.630000000000003</c:v>
                </c:pt>
                <c:pt idx="82">
                  <c:v>40.409999999999997</c:v>
                </c:pt>
                <c:pt idx="83">
                  <c:v>41.18</c:v>
                </c:pt>
                <c:pt idx="84">
                  <c:v>42.01</c:v>
                </c:pt>
                <c:pt idx="85">
                  <c:v>42.88</c:v>
                </c:pt>
                <c:pt idx="86">
                  <c:v>43.8</c:v>
                </c:pt>
                <c:pt idx="87">
                  <c:v>44.8</c:v>
                </c:pt>
                <c:pt idx="88">
                  <c:v>45.83</c:v>
                </c:pt>
                <c:pt idx="89">
                  <c:v>46.94</c:v>
                </c:pt>
                <c:pt idx="90">
                  <c:v>48.17</c:v>
                </c:pt>
                <c:pt idx="91">
                  <c:v>49.4</c:v>
                </c:pt>
                <c:pt idx="92">
                  <c:v>50.79</c:v>
                </c:pt>
                <c:pt idx="93">
                  <c:v>52.23</c:v>
                </c:pt>
                <c:pt idx="94">
                  <c:v>53.64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O_150C!$A$2:$A$96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O_150C!$K$2:$K$96</c:f>
              <c:numCache>
                <c:formatCode>General</c:formatCode>
                <c:ptCount val="95"/>
                <c:pt idx="0">
                  <c:v>22.48501766716403</c:v>
                </c:pt>
                <c:pt idx="1">
                  <c:v>19.98262871674056</c:v>
                </c:pt>
                <c:pt idx="2">
                  <c:v>20.709450404250667</c:v>
                </c:pt>
                <c:pt idx="3">
                  <c:v>21.380544600148031</c:v>
                </c:pt>
                <c:pt idx="4">
                  <c:v>22.003720487505074</c:v>
                </c:pt>
                <c:pt idx="5">
                  <c:v>22.575929355089496</c:v>
                </c:pt>
                <c:pt idx="6">
                  <c:v>23.1009115421122</c:v>
                </c:pt>
                <c:pt idx="7">
                  <c:v>23.58003615421228</c:v>
                </c:pt>
                <c:pt idx="8">
                  <c:v>24.021478027229254</c:v>
                </c:pt>
                <c:pt idx="9">
                  <c:v>24.418897449555924</c:v>
                </c:pt>
                <c:pt idx="10">
                  <c:v>24.786085789727593</c:v>
                </c:pt>
                <c:pt idx="11">
                  <c:v>25.127434923299035</c:v>
                </c:pt>
                <c:pt idx="12">
                  <c:v>25.441519264286647</c:v>
                </c:pt>
                <c:pt idx="13">
                  <c:v>25.734672645909232</c:v>
                </c:pt>
                <c:pt idx="14">
                  <c:v>26.018172480796</c:v>
                </c:pt>
                <c:pt idx="15">
                  <c:v>26.289003204100219</c:v>
                </c:pt>
                <c:pt idx="16">
                  <c:v>26.555311181348621</c:v>
                </c:pt>
                <c:pt idx="17">
                  <c:v>26.821264518181682</c:v>
                </c:pt>
                <c:pt idx="18">
                  <c:v>27.09581971511523</c:v>
                </c:pt>
                <c:pt idx="19">
                  <c:v>23.447437539382424</c:v>
                </c:pt>
                <c:pt idx="20">
                  <c:v>23.895783477345567</c:v>
                </c:pt>
                <c:pt idx="21">
                  <c:v>24.308881806144981</c:v>
                </c:pt>
                <c:pt idx="22">
                  <c:v>24.685039625458675</c:v>
                </c:pt>
                <c:pt idx="23">
                  <c:v>25.032959098776214</c:v>
                </c:pt>
                <c:pt idx="24">
                  <c:v>25.354766500652701</c:v>
                </c:pt>
                <c:pt idx="25">
                  <c:v>25.655989470379676</c:v>
                </c:pt>
                <c:pt idx="26">
                  <c:v>25.940462637367435</c:v>
                </c:pt>
                <c:pt idx="27">
                  <c:v>26.215945188247616</c:v>
                </c:pt>
                <c:pt idx="28">
                  <c:v>26.480826280500118</c:v>
                </c:pt>
                <c:pt idx="29">
                  <c:v>26.746370195954238</c:v>
                </c:pt>
                <c:pt idx="30">
                  <c:v>27.018501577281</c:v>
                </c:pt>
                <c:pt idx="31">
                  <c:v>27.298156370415185</c:v>
                </c:pt>
                <c:pt idx="32">
                  <c:v>27.592262361690242</c:v>
                </c:pt>
                <c:pt idx="33">
                  <c:v>27.914739534177915</c:v>
                </c:pt>
                <c:pt idx="34">
                  <c:v>28.264467912086566</c:v>
                </c:pt>
                <c:pt idx="35">
                  <c:v>28.653127543080352</c:v>
                </c:pt>
                <c:pt idx="36">
                  <c:v>29.088249681167774</c:v>
                </c:pt>
                <c:pt idx="37">
                  <c:v>29.586371250096786</c:v>
                </c:pt>
                <c:pt idx="38">
                  <c:v>25.88476162161761</c:v>
                </c:pt>
                <c:pt idx="39">
                  <c:v>26.159226510676763</c:v>
                </c:pt>
                <c:pt idx="40">
                  <c:v>26.428473670687413</c:v>
                </c:pt>
                <c:pt idx="41">
                  <c:v>26.693858120611605</c:v>
                </c:pt>
                <c:pt idx="42">
                  <c:v>26.963759279977634</c:v>
                </c:pt>
                <c:pt idx="43">
                  <c:v>27.242124730992515</c:v>
                </c:pt>
                <c:pt idx="44">
                  <c:v>27.535781669577663</c:v>
                </c:pt>
                <c:pt idx="45">
                  <c:v>27.850386301363297</c:v>
                </c:pt>
                <c:pt idx="46">
                  <c:v>28.19680161113487</c:v>
                </c:pt>
                <c:pt idx="47">
                  <c:v>28.574261934629178</c:v>
                </c:pt>
                <c:pt idx="48">
                  <c:v>28.999781698959683</c:v>
                </c:pt>
                <c:pt idx="49">
                  <c:v>29.485372168782888</c:v>
                </c:pt>
                <c:pt idx="50">
                  <c:v>30.033797719832904</c:v>
                </c:pt>
                <c:pt idx="51">
                  <c:v>30.658352460709825</c:v>
                </c:pt>
                <c:pt idx="52">
                  <c:v>31.389684668669631</c:v>
                </c:pt>
                <c:pt idx="53">
                  <c:v>32.225242065842345</c:v>
                </c:pt>
                <c:pt idx="54">
                  <c:v>33.190811291958724</c:v>
                </c:pt>
                <c:pt idx="55">
                  <c:v>34.301831664765331</c:v>
                </c:pt>
                <c:pt idx="56">
                  <c:v>35.595202334701263</c:v>
                </c:pt>
                <c:pt idx="57">
                  <c:v>27.636403406706947</c:v>
                </c:pt>
                <c:pt idx="58">
                  <c:v>27.958836774828523</c:v>
                </c:pt>
                <c:pt idx="59">
                  <c:v>28.315295329635866</c:v>
                </c:pt>
                <c:pt idx="60">
                  <c:v>28.709200019195684</c:v>
                </c:pt>
                <c:pt idx="61">
                  <c:v>29.154285015815788</c:v>
                </c:pt>
                <c:pt idx="62">
                  <c:v>29.658441236901648</c:v>
                </c:pt>
                <c:pt idx="63">
                  <c:v>30.234855061796132</c:v>
                </c:pt>
                <c:pt idx="64">
                  <c:v>30.894999423009804</c:v>
                </c:pt>
                <c:pt idx="65">
                  <c:v>31.66190198156448</c:v>
                </c:pt>
                <c:pt idx="66">
                  <c:v>32.532493576189303</c:v>
                </c:pt>
                <c:pt idx="67">
                  <c:v>33.54341858535394</c:v>
                </c:pt>
                <c:pt idx="68">
                  <c:v>34.719857778884872</c:v>
                </c:pt>
                <c:pt idx="69">
                  <c:v>36.061975433241344</c:v>
                </c:pt>
                <c:pt idx="70">
                  <c:v>37.591931761691633</c:v>
                </c:pt>
                <c:pt idx="71">
                  <c:v>39.369034504474669</c:v>
                </c:pt>
                <c:pt idx="72">
                  <c:v>41.363759795310195</c:v>
                </c:pt>
                <c:pt idx="73">
                  <c:v>43.605006875932958</c:v>
                </c:pt>
                <c:pt idx="74">
                  <c:v>46.083622720281198</c:v>
                </c:pt>
                <c:pt idx="75">
                  <c:v>48.820669023429645</c:v>
                </c:pt>
                <c:pt idx="76">
                  <c:v>29.843372101279435</c:v>
                </c:pt>
                <c:pt idx="77">
                  <c:v>30.443813123899002</c:v>
                </c:pt>
                <c:pt idx="78">
                  <c:v>31.139173696603919</c:v>
                </c:pt>
                <c:pt idx="79">
                  <c:v>31.935588389960202</c:v>
                </c:pt>
                <c:pt idx="80">
                  <c:v>32.859311632068994</c:v>
                </c:pt>
                <c:pt idx="81">
                  <c:v>33.924103561754912</c:v>
                </c:pt>
                <c:pt idx="82">
                  <c:v>35.153203517293385</c:v>
                </c:pt>
                <c:pt idx="83">
                  <c:v>36.563743227747025</c:v>
                </c:pt>
                <c:pt idx="84">
                  <c:v>38.193512097263699</c:v>
                </c:pt>
                <c:pt idx="85">
                  <c:v>40.016449620788322</c:v>
                </c:pt>
                <c:pt idx="86">
                  <c:v>42.104827752677757</c:v>
                </c:pt>
                <c:pt idx="87">
                  <c:v>44.415609249410998</c:v>
                </c:pt>
                <c:pt idx="88">
                  <c:v>46.994450012222643</c:v>
                </c:pt>
                <c:pt idx="89">
                  <c:v>49.760674305149116</c:v>
                </c:pt>
                <c:pt idx="90">
                  <c:v>52.766335313610803</c:v>
                </c:pt>
                <c:pt idx="91">
                  <c:v>55.879631053467399</c:v>
                </c:pt>
                <c:pt idx="92">
                  <c:v>59.067038868370418</c:v>
                </c:pt>
                <c:pt idx="93">
                  <c:v>62.242316460646876</c:v>
                </c:pt>
                <c:pt idx="94">
                  <c:v>65.370841792382251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432256"/>
        <c:axId val="92433792"/>
      </c:scatterChart>
      <c:valAx>
        <c:axId val="92432256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2433792"/>
        <c:crosses val="autoZero"/>
        <c:crossBetween val="midCat"/>
      </c:valAx>
      <c:valAx>
        <c:axId val="92433792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24322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Fresh!$A$2:$A$96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Fresh!$B$2:$B$96</c:f>
              <c:numCache>
                <c:formatCode>0.00E+00</c:formatCode>
                <c:ptCount val="95"/>
                <c:pt idx="0">
                  <c:v>189570000</c:v>
                </c:pt>
                <c:pt idx="1">
                  <c:v>167110000</c:v>
                </c:pt>
                <c:pt idx="2">
                  <c:v>146560000</c:v>
                </c:pt>
                <c:pt idx="3">
                  <c:v>127970000</c:v>
                </c:pt>
                <c:pt idx="4">
                  <c:v>110460000</c:v>
                </c:pt>
                <c:pt idx="5">
                  <c:v>94843000</c:v>
                </c:pt>
                <c:pt idx="6">
                  <c:v>80588000</c:v>
                </c:pt>
                <c:pt idx="7">
                  <c:v>68140000</c:v>
                </c:pt>
                <c:pt idx="8">
                  <c:v>57069000</c:v>
                </c:pt>
                <c:pt idx="9">
                  <c:v>47460000</c:v>
                </c:pt>
                <c:pt idx="10">
                  <c:v>39020000</c:v>
                </c:pt>
                <c:pt idx="11">
                  <c:v>31851000</c:v>
                </c:pt>
                <c:pt idx="12">
                  <c:v>25778000</c:v>
                </c:pt>
                <c:pt idx="13">
                  <c:v>20677000</c:v>
                </c:pt>
                <c:pt idx="14">
                  <c:v>16506000</c:v>
                </c:pt>
                <c:pt idx="15">
                  <c:v>13183000</c:v>
                </c:pt>
                <c:pt idx="16">
                  <c:v>10523000</c:v>
                </c:pt>
                <c:pt idx="17">
                  <c:v>8304800</c:v>
                </c:pt>
                <c:pt idx="18">
                  <c:v>6489800</c:v>
                </c:pt>
                <c:pt idx="19">
                  <c:v>78662000</c:v>
                </c:pt>
                <c:pt idx="20">
                  <c:v>65853000</c:v>
                </c:pt>
                <c:pt idx="21">
                  <c:v>54659000</c:v>
                </c:pt>
                <c:pt idx="22">
                  <c:v>44973000</c:v>
                </c:pt>
                <c:pt idx="23">
                  <c:v>36724000</c:v>
                </c:pt>
                <c:pt idx="24">
                  <c:v>29714000</c:v>
                </c:pt>
                <c:pt idx="25">
                  <c:v>23833000</c:v>
                </c:pt>
                <c:pt idx="26">
                  <c:v>18941000</c:v>
                </c:pt>
                <c:pt idx="27">
                  <c:v>14936000</c:v>
                </c:pt>
                <c:pt idx="28">
                  <c:v>11635000</c:v>
                </c:pt>
                <c:pt idx="29">
                  <c:v>8985300</c:v>
                </c:pt>
                <c:pt idx="30">
                  <c:v>6862900</c:v>
                </c:pt>
                <c:pt idx="31">
                  <c:v>5195100</c:v>
                </c:pt>
                <c:pt idx="32">
                  <c:v>3880300</c:v>
                </c:pt>
                <c:pt idx="33">
                  <c:v>2858400</c:v>
                </c:pt>
                <c:pt idx="34">
                  <c:v>2072600</c:v>
                </c:pt>
                <c:pt idx="35">
                  <c:v>1480600</c:v>
                </c:pt>
                <c:pt idx="36">
                  <c:v>1056300</c:v>
                </c:pt>
                <c:pt idx="37" formatCode="General">
                  <c:v>753890</c:v>
                </c:pt>
                <c:pt idx="38">
                  <c:v>21487000</c:v>
                </c:pt>
                <c:pt idx="39">
                  <c:v>16851000</c:v>
                </c:pt>
                <c:pt idx="40">
                  <c:v>13060000</c:v>
                </c:pt>
                <c:pt idx="41">
                  <c:v>10011000</c:v>
                </c:pt>
                <c:pt idx="42">
                  <c:v>7608600</c:v>
                </c:pt>
                <c:pt idx="43">
                  <c:v>5726300</c:v>
                </c:pt>
                <c:pt idx="44">
                  <c:v>4260200</c:v>
                </c:pt>
                <c:pt idx="45">
                  <c:v>3132400</c:v>
                </c:pt>
                <c:pt idx="46">
                  <c:v>2276800</c:v>
                </c:pt>
                <c:pt idx="47">
                  <c:v>1640400</c:v>
                </c:pt>
                <c:pt idx="48">
                  <c:v>1170700</c:v>
                </c:pt>
                <c:pt idx="49" formatCode="General">
                  <c:v>827640</c:v>
                </c:pt>
                <c:pt idx="50" formatCode="General">
                  <c:v>579450</c:v>
                </c:pt>
                <c:pt idx="51" formatCode="General">
                  <c:v>401030</c:v>
                </c:pt>
                <c:pt idx="52" formatCode="General">
                  <c:v>273990</c:v>
                </c:pt>
                <c:pt idx="53" formatCode="General">
                  <c:v>184360</c:v>
                </c:pt>
                <c:pt idx="54" formatCode="General">
                  <c:v>123690</c:v>
                </c:pt>
                <c:pt idx="55" formatCode="General">
                  <c:v>83221</c:v>
                </c:pt>
                <c:pt idx="56" formatCode="General">
                  <c:v>54942</c:v>
                </c:pt>
                <c:pt idx="57">
                  <c:v>3997600</c:v>
                </c:pt>
                <c:pt idx="58">
                  <c:v>3281300</c:v>
                </c:pt>
                <c:pt idx="59">
                  <c:v>2397100</c:v>
                </c:pt>
                <c:pt idx="60">
                  <c:v>1712200</c:v>
                </c:pt>
                <c:pt idx="61">
                  <c:v>1210100</c:v>
                </c:pt>
                <c:pt idx="62" formatCode="General">
                  <c:v>846580</c:v>
                </c:pt>
                <c:pt idx="63" formatCode="General">
                  <c:v>587020</c:v>
                </c:pt>
                <c:pt idx="64" formatCode="General">
                  <c:v>403830</c:v>
                </c:pt>
                <c:pt idx="65" formatCode="General">
                  <c:v>275630</c:v>
                </c:pt>
                <c:pt idx="66" formatCode="General">
                  <c:v>186740</c:v>
                </c:pt>
                <c:pt idx="67" formatCode="General">
                  <c:v>125650</c:v>
                </c:pt>
                <c:pt idx="68" formatCode="General">
                  <c:v>83943</c:v>
                </c:pt>
                <c:pt idx="69" formatCode="General">
                  <c:v>55629</c:v>
                </c:pt>
                <c:pt idx="70" formatCode="General">
                  <c:v>36525</c:v>
                </c:pt>
                <c:pt idx="71" formatCode="General">
                  <c:v>23697</c:v>
                </c:pt>
                <c:pt idx="72" formatCode="General">
                  <c:v>15161</c:v>
                </c:pt>
                <c:pt idx="73" formatCode="General">
                  <c:v>9677</c:v>
                </c:pt>
                <c:pt idx="74" formatCode="General">
                  <c:v>6171.1</c:v>
                </c:pt>
                <c:pt idx="75" formatCode="General">
                  <c:v>3839.3</c:v>
                </c:pt>
                <c:pt idx="76" formatCode="General">
                  <c:v>734510</c:v>
                </c:pt>
                <c:pt idx="77" formatCode="General">
                  <c:v>565320</c:v>
                </c:pt>
                <c:pt idx="78" formatCode="General">
                  <c:v>402330</c:v>
                </c:pt>
                <c:pt idx="79" formatCode="General">
                  <c:v>280030</c:v>
                </c:pt>
                <c:pt idx="80" formatCode="General">
                  <c:v>190590</c:v>
                </c:pt>
                <c:pt idx="81" formatCode="General">
                  <c:v>127820</c:v>
                </c:pt>
                <c:pt idx="82" formatCode="General">
                  <c:v>84981</c:v>
                </c:pt>
                <c:pt idx="83" formatCode="General">
                  <c:v>56180</c:v>
                </c:pt>
                <c:pt idx="84" formatCode="General">
                  <c:v>36942</c:v>
                </c:pt>
                <c:pt idx="85" formatCode="General">
                  <c:v>24173</c:v>
                </c:pt>
                <c:pt idx="86" formatCode="General">
                  <c:v>15740</c:v>
                </c:pt>
                <c:pt idx="87" formatCode="General">
                  <c:v>10197</c:v>
                </c:pt>
                <c:pt idx="88" formatCode="General">
                  <c:v>6568.5</c:v>
                </c:pt>
                <c:pt idx="89" formatCode="General">
                  <c:v>4209.5</c:v>
                </c:pt>
                <c:pt idx="90" formatCode="General">
                  <c:v>2675.5</c:v>
                </c:pt>
                <c:pt idx="91" formatCode="General">
                  <c:v>1684.9</c:v>
                </c:pt>
                <c:pt idx="92" formatCode="General">
                  <c:v>1052.8</c:v>
                </c:pt>
                <c:pt idx="93" formatCode="General">
                  <c:v>661.46</c:v>
                </c:pt>
                <c:pt idx="94" formatCode="General">
                  <c:v>416.02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Fresh!$A$2:$A$96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Fresh!$J$2:$J$96</c:f>
              <c:numCache>
                <c:formatCode>General</c:formatCode>
                <c:ptCount val="95"/>
                <c:pt idx="0">
                  <c:v>205587148.61170751</c:v>
                </c:pt>
                <c:pt idx="1">
                  <c:v>178606914.68332392</c:v>
                </c:pt>
                <c:pt idx="2">
                  <c:v>154034983.42869151</c:v>
                </c:pt>
                <c:pt idx="3">
                  <c:v>132212941.04400249</c:v>
                </c:pt>
                <c:pt idx="4">
                  <c:v>112801775.09257071</c:v>
                </c:pt>
                <c:pt idx="5">
                  <c:v>95794273.922614366</c:v>
                </c:pt>
                <c:pt idx="6">
                  <c:v>80959967.757522181</c:v>
                </c:pt>
                <c:pt idx="7">
                  <c:v>68138806.396094397</c:v>
                </c:pt>
                <c:pt idx="8">
                  <c:v>57002937.531122647</c:v>
                </c:pt>
                <c:pt idx="9">
                  <c:v>47599540.470641434</c:v>
                </c:pt>
                <c:pt idx="10">
                  <c:v>39500165.029015474</c:v>
                </c:pt>
                <c:pt idx="11">
                  <c:v>32542098.297423374</c:v>
                </c:pt>
                <c:pt idx="12">
                  <c:v>26687191.509471878</c:v>
                </c:pt>
                <c:pt idx="13">
                  <c:v>21751430.455229044</c:v>
                </c:pt>
                <c:pt idx="14">
                  <c:v>17512974.591859367</c:v>
                </c:pt>
                <c:pt idx="15">
                  <c:v>13991306.50311028</c:v>
                </c:pt>
                <c:pt idx="16">
                  <c:v>11049301.921747746</c:v>
                </c:pt>
                <c:pt idx="17">
                  <c:v>8621420.2863758374</c:v>
                </c:pt>
                <c:pt idx="18">
                  <c:v>6615911.534952932</c:v>
                </c:pt>
                <c:pt idx="19">
                  <c:v>71614056.212617293</c:v>
                </c:pt>
                <c:pt idx="20">
                  <c:v>60103170.967847638</c:v>
                </c:pt>
                <c:pt idx="21">
                  <c:v>50139538.784631282</c:v>
                </c:pt>
                <c:pt idx="22">
                  <c:v>41668623.766515099</c:v>
                </c:pt>
                <c:pt idx="23">
                  <c:v>34408846.861865476</c:v>
                </c:pt>
                <c:pt idx="24">
                  <c:v>28248320.647036199</c:v>
                </c:pt>
                <c:pt idx="25">
                  <c:v>23023002.145179782</c:v>
                </c:pt>
                <c:pt idx="26">
                  <c:v>18619959.841918997</c:v>
                </c:pt>
                <c:pt idx="27">
                  <c:v>14889076.038601354</c:v>
                </c:pt>
                <c:pt idx="28">
                  <c:v>11819956.046099743</c:v>
                </c:pt>
                <c:pt idx="29">
                  <c:v>9254910.5981702171</c:v>
                </c:pt>
                <c:pt idx="30">
                  <c:v>7132298.4354347782</c:v>
                </c:pt>
                <c:pt idx="31">
                  <c:v>5429104.7828234807</c:v>
                </c:pt>
                <c:pt idx="32">
                  <c:v>4076491.5851274701</c:v>
                </c:pt>
                <c:pt idx="33">
                  <c:v>2998122.0582949738</c:v>
                </c:pt>
                <c:pt idx="34">
                  <c:v>2178677.1644820333</c:v>
                </c:pt>
                <c:pt idx="35">
                  <c:v>1560660.0264955466</c:v>
                </c:pt>
                <c:pt idx="36">
                  <c:v>1104997.1349294591</c:v>
                </c:pt>
                <c:pt idx="37">
                  <c:v>771003.75286891765</c:v>
                </c:pt>
                <c:pt idx="38">
                  <c:v>19439217.7864241</c:v>
                </c:pt>
                <c:pt idx="39">
                  <c:v>15612820.656759137</c:v>
                </c:pt>
                <c:pt idx="40">
                  <c:v>12385830.763681114</c:v>
                </c:pt>
                <c:pt idx="41">
                  <c:v>9722283.6508182399</c:v>
                </c:pt>
                <c:pt idx="42">
                  <c:v>7520319.7695550695</c:v>
                </c:pt>
                <c:pt idx="43">
                  <c:v>5735026.0510946773</c:v>
                </c:pt>
                <c:pt idx="44">
                  <c:v>4305784.0888428856</c:v>
                </c:pt>
                <c:pt idx="45">
                  <c:v>3185007.1606331207</c:v>
                </c:pt>
                <c:pt idx="46">
                  <c:v>2314421.3295261152</c:v>
                </c:pt>
                <c:pt idx="47">
                  <c:v>1666775.6349518278</c:v>
                </c:pt>
                <c:pt idx="48">
                  <c:v>1182511.0805294826</c:v>
                </c:pt>
                <c:pt idx="49">
                  <c:v>826969.97633439011</c:v>
                </c:pt>
                <c:pt idx="50">
                  <c:v>574602.66468999197</c:v>
                </c:pt>
                <c:pt idx="51">
                  <c:v>396810.63993923471</c:v>
                </c:pt>
                <c:pt idx="52">
                  <c:v>270360.39776878752</c:v>
                </c:pt>
                <c:pt idx="53">
                  <c:v>183864.35787469795</c:v>
                </c:pt>
                <c:pt idx="54">
                  <c:v>124421.1738344514</c:v>
                </c:pt>
                <c:pt idx="55">
                  <c:v>83980.791402200703</c:v>
                </c:pt>
                <c:pt idx="56">
                  <c:v>56295.38563663161</c:v>
                </c:pt>
                <c:pt idx="57">
                  <c:v>3906424.2373087588</c:v>
                </c:pt>
                <c:pt idx="58">
                  <c:v>2877249.5402655578</c:v>
                </c:pt>
                <c:pt idx="59">
                  <c:v>2082906.8223272406</c:v>
                </c:pt>
                <c:pt idx="60">
                  <c:v>1490242.3069898449</c:v>
                </c:pt>
                <c:pt idx="61">
                  <c:v>1051291.4460254058</c:v>
                </c:pt>
                <c:pt idx="62">
                  <c:v>734031.42899312195</c:v>
                </c:pt>
                <c:pt idx="63">
                  <c:v>507605.70900699316</c:v>
                </c:pt>
                <c:pt idx="64">
                  <c:v>348599.1653430431</c:v>
                </c:pt>
                <c:pt idx="65">
                  <c:v>237118.4161621145</c:v>
                </c:pt>
                <c:pt idx="66">
                  <c:v>161450.37121656482</c:v>
                </c:pt>
                <c:pt idx="67">
                  <c:v>109192.88371086822</c:v>
                </c:pt>
                <c:pt idx="68">
                  <c:v>73355.489757530522</c:v>
                </c:pt>
                <c:pt idx="69">
                  <c:v>49327.997267529754</c:v>
                </c:pt>
                <c:pt idx="70">
                  <c:v>33172.0720742833</c:v>
                </c:pt>
                <c:pt idx="71">
                  <c:v>22112.140473871485</c:v>
                </c:pt>
                <c:pt idx="72">
                  <c:v>14778.090209895443</c:v>
                </c:pt>
                <c:pt idx="73">
                  <c:v>9861.407742731848</c:v>
                </c:pt>
                <c:pt idx="74">
                  <c:v>6582.2793848809961</c:v>
                </c:pt>
                <c:pt idx="75">
                  <c:v>4372.8146828793488</c:v>
                </c:pt>
                <c:pt idx="76">
                  <c:v>649135.1622125142</c:v>
                </c:pt>
                <c:pt idx="77">
                  <c:v>448444.06043869175</c:v>
                </c:pt>
                <c:pt idx="78">
                  <c:v>306676.31164597074</c:v>
                </c:pt>
                <c:pt idx="79">
                  <c:v>208981.88149117105</c:v>
                </c:pt>
                <c:pt idx="80">
                  <c:v>141452.53519794956</c:v>
                </c:pt>
                <c:pt idx="81">
                  <c:v>95431.196720502601</c:v>
                </c:pt>
                <c:pt idx="82">
                  <c:v>64156.770595878428</c:v>
                </c:pt>
                <c:pt idx="83">
                  <c:v>43061.251223620617</c:v>
                </c:pt>
                <c:pt idx="84">
                  <c:v>28748.595425008287</c:v>
                </c:pt>
                <c:pt idx="85">
                  <c:v>19298.947986601564</c:v>
                </c:pt>
                <c:pt idx="86">
                  <c:v>12864.685617555459</c:v>
                </c:pt>
                <c:pt idx="87">
                  <c:v>8603.1493359810338</c:v>
                </c:pt>
                <c:pt idx="88">
                  <c:v>5723.4637639914499</c:v>
                </c:pt>
                <c:pt idx="89">
                  <c:v>3825.7386545364234</c:v>
                </c:pt>
                <c:pt idx="90">
                  <c:v>2537.7384855798518</c:v>
                </c:pt>
                <c:pt idx="91">
                  <c:v>1689.5046340934664</c:v>
                </c:pt>
                <c:pt idx="92">
                  <c:v>1123.9454639693256</c:v>
                </c:pt>
                <c:pt idx="93">
                  <c:v>748.38184733723369</c:v>
                </c:pt>
                <c:pt idx="94">
                  <c:v>496.20049432121607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666496"/>
        <c:axId val="90668032"/>
      </c:scatterChart>
      <c:valAx>
        <c:axId val="90666496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0668032"/>
        <c:crosses val="autoZero"/>
        <c:crossBetween val="midCat"/>
      </c:valAx>
      <c:valAx>
        <c:axId val="90668032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906664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Fresh!$A$2:$A$96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Fresh!$C$2:$C$96</c:f>
              <c:numCache>
                <c:formatCode>General</c:formatCode>
                <c:ptCount val="95"/>
                <c:pt idx="0">
                  <c:v>22.32</c:v>
                </c:pt>
                <c:pt idx="1">
                  <c:v>23.88</c:v>
                </c:pt>
                <c:pt idx="2">
                  <c:v>25.29</c:v>
                </c:pt>
                <c:pt idx="3">
                  <c:v>26.88</c:v>
                </c:pt>
                <c:pt idx="4">
                  <c:v>28.35</c:v>
                </c:pt>
                <c:pt idx="5">
                  <c:v>29.88</c:v>
                </c:pt>
                <c:pt idx="6">
                  <c:v>31.51</c:v>
                </c:pt>
                <c:pt idx="7">
                  <c:v>33.090000000000003</c:v>
                </c:pt>
                <c:pt idx="8">
                  <c:v>34.68</c:v>
                </c:pt>
                <c:pt idx="9">
                  <c:v>36.54</c:v>
                </c:pt>
                <c:pt idx="10">
                  <c:v>38.33</c:v>
                </c:pt>
                <c:pt idx="11">
                  <c:v>40.119999999999997</c:v>
                </c:pt>
                <c:pt idx="12">
                  <c:v>42.01</c:v>
                </c:pt>
                <c:pt idx="13">
                  <c:v>43.93</c:v>
                </c:pt>
                <c:pt idx="14">
                  <c:v>45.92</c:v>
                </c:pt>
                <c:pt idx="15">
                  <c:v>47.92</c:v>
                </c:pt>
                <c:pt idx="16">
                  <c:v>49.83</c:v>
                </c:pt>
                <c:pt idx="17">
                  <c:v>51.78</c:v>
                </c:pt>
                <c:pt idx="18">
                  <c:v>53.75</c:v>
                </c:pt>
                <c:pt idx="19">
                  <c:v>33.04</c:v>
                </c:pt>
                <c:pt idx="20">
                  <c:v>34.71</c:v>
                </c:pt>
                <c:pt idx="21">
                  <c:v>36.380000000000003</c:v>
                </c:pt>
                <c:pt idx="22">
                  <c:v>38.020000000000003</c:v>
                </c:pt>
                <c:pt idx="23">
                  <c:v>39.69</c:v>
                </c:pt>
                <c:pt idx="24">
                  <c:v>41.42</c:v>
                </c:pt>
                <c:pt idx="25">
                  <c:v>43.21</c:v>
                </c:pt>
                <c:pt idx="26">
                  <c:v>45.02</c:v>
                </c:pt>
                <c:pt idx="27">
                  <c:v>46.88</c:v>
                </c:pt>
                <c:pt idx="28">
                  <c:v>48.81</c:v>
                </c:pt>
                <c:pt idx="29">
                  <c:v>50.79</c:v>
                </c:pt>
                <c:pt idx="30">
                  <c:v>52.8</c:v>
                </c:pt>
                <c:pt idx="31">
                  <c:v>54.86</c:v>
                </c:pt>
                <c:pt idx="32">
                  <c:v>56.95</c:v>
                </c:pt>
                <c:pt idx="33">
                  <c:v>59.04</c:v>
                </c:pt>
                <c:pt idx="34">
                  <c:v>61.15</c:v>
                </c:pt>
                <c:pt idx="35">
                  <c:v>63.22</c:v>
                </c:pt>
                <c:pt idx="36">
                  <c:v>65.12</c:v>
                </c:pt>
                <c:pt idx="37">
                  <c:v>66.930000000000007</c:v>
                </c:pt>
                <c:pt idx="38">
                  <c:v>45.62</c:v>
                </c:pt>
                <c:pt idx="39">
                  <c:v>47.88</c:v>
                </c:pt>
                <c:pt idx="40">
                  <c:v>49.89</c:v>
                </c:pt>
                <c:pt idx="41">
                  <c:v>51.81</c:v>
                </c:pt>
                <c:pt idx="42">
                  <c:v>53.72</c:v>
                </c:pt>
                <c:pt idx="43">
                  <c:v>55.64</c:v>
                </c:pt>
                <c:pt idx="44">
                  <c:v>57.56</c:v>
                </c:pt>
                <c:pt idx="45">
                  <c:v>59.48</c:v>
                </c:pt>
                <c:pt idx="46">
                  <c:v>61.38</c:v>
                </c:pt>
                <c:pt idx="47">
                  <c:v>63.26</c:v>
                </c:pt>
                <c:pt idx="48">
                  <c:v>65.069999999999993</c:v>
                </c:pt>
                <c:pt idx="49">
                  <c:v>66.81</c:v>
                </c:pt>
                <c:pt idx="50">
                  <c:v>68.459999999999994</c:v>
                </c:pt>
                <c:pt idx="51">
                  <c:v>70.05</c:v>
                </c:pt>
                <c:pt idx="52">
                  <c:v>71.58</c:v>
                </c:pt>
                <c:pt idx="53">
                  <c:v>73.05</c:v>
                </c:pt>
                <c:pt idx="54">
                  <c:v>74.459999999999994</c:v>
                </c:pt>
                <c:pt idx="55">
                  <c:v>75.760000000000005</c:v>
                </c:pt>
                <c:pt idx="56">
                  <c:v>77.040000000000006</c:v>
                </c:pt>
                <c:pt idx="57">
                  <c:v>59.7</c:v>
                </c:pt>
                <c:pt idx="58">
                  <c:v>61.17</c:v>
                </c:pt>
                <c:pt idx="59">
                  <c:v>62.86</c:v>
                </c:pt>
                <c:pt idx="60">
                  <c:v>65.12</c:v>
                </c:pt>
                <c:pt idx="61">
                  <c:v>67.010000000000005</c:v>
                </c:pt>
                <c:pt idx="62">
                  <c:v>68.66</c:v>
                </c:pt>
                <c:pt idx="63">
                  <c:v>70.209999999999994</c:v>
                </c:pt>
                <c:pt idx="64">
                  <c:v>71.67</c:v>
                </c:pt>
                <c:pt idx="65">
                  <c:v>73.05</c:v>
                </c:pt>
                <c:pt idx="66">
                  <c:v>74.349999999999994</c:v>
                </c:pt>
                <c:pt idx="67">
                  <c:v>75.58</c:v>
                </c:pt>
                <c:pt idx="68">
                  <c:v>76.760000000000005</c:v>
                </c:pt>
                <c:pt idx="69">
                  <c:v>77.900000000000006</c:v>
                </c:pt>
                <c:pt idx="70">
                  <c:v>79.03</c:v>
                </c:pt>
                <c:pt idx="71">
                  <c:v>80.14</c:v>
                </c:pt>
                <c:pt idx="72">
                  <c:v>81.3</c:v>
                </c:pt>
                <c:pt idx="73">
                  <c:v>82.5</c:v>
                </c:pt>
                <c:pt idx="74">
                  <c:v>83.71</c:v>
                </c:pt>
                <c:pt idx="75">
                  <c:v>0</c:v>
                </c:pt>
                <c:pt idx="76">
                  <c:v>0</c:v>
                </c:pt>
                <c:pt idx="77">
                  <c:v>78.040000000000006</c:v>
                </c:pt>
                <c:pt idx="78">
                  <c:v>74.06</c:v>
                </c:pt>
                <c:pt idx="79">
                  <c:v>75.349999999999994</c:v>
                </c:pt>
                <c:pt idx="80">
                  <c:v>76.08</c:v>
                </c:pt>
                <c:pt idx="81">
                  <c:v>77.13</c:v>
                </c:pt>
                <c:pt idx="82">
                  <c:v>78.33</c:v>
                </c:pt>
                <c:pt idx="83">
                  <c:v>79.31</c:v>
                </c:pt>
                <c:pt idx="84">
                  <c:v>80.17</c:v>
                </c:pt>
                <c:pt idx="85">
                  <c:v>81.069999999999993</c:v>
                </c:pt>
                <c:pt idx="86">
                  <c:v>81.93</c:v>
                </c:pt>
                <c:pt idx="87">
                  <c:v>82.79</c:v>
                </c:pt>
                <c:pt idx="88">
                  <c:v>83.65</c:v>
                </c:pt>
                <c:pt idx="89">
                  <c:v>84.57</c:v>
                </c:pt>
                <c:pt idx="90">
                  <c:v>85.48</c:v>
                </c:pt>
                <c:pt idx="91">
                  <c:v>86.46</c:v>
                </c:pt>
                <c:pt idx="92">
                  <c:v>87.57</c:v>
                </c:pt>
                <c:pt idx="93">
                  <c:v>88.56</c:v>
                </c:pt>
                <c:pt idx="94">
                  <c:v>89.4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Fresh!$A$2:$A$96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Fresh!$K$2:$K$96</c:f>
              <c:numCache>
                <c:formatCode>General</c:formatCode>
                <c:ptCount val="95"/>
                <c:pt idx="0">
                  <c:v>25.917280057428993</c:v>
                </c:pt>
                <c:pt idx="1">
                  <c:v>27.162374959121959</c:v>
                </c:pt>
                <c:pt idx="2">
                  <c:v>28.333033611630185</c:v>
                </c:pt>
                <c:pt idx="3">
                  <c:v>29.421217383568216</c:v>
                </c:pt>
                <c:pt idx="4">
                  <c:v>30.452588674283348</c:v>
                </c:pt>
                <c:pt idx="5">
                  <c:v>31.437466271396417</c:v>
                </c:pt>
                <c:pt idx="6">
                  <c:v>32.399425223263222</c:v>
                </c:pt>
                <c:pt idx="7">
                  <c:v>33.359520152731648</c:v>
                </c:pt>
                <c:pt idx="8">
                  <c:v>34.355062951228199</c:v>
                </c:pt>
                <c:pt idx="9">
                  <c:v>35.390605260918896</c:v>
                </c:pt>
                <c:pt idx="10">
                  <c:v>36.519936202011088</c:v>
                </c:pt>
                <c:pt idx="11">
                  <c:v>37.779596988695857</c:v>
                </c:pt>
                <c:pt idx="12">
                  <c:v>39.1790070108866</c:v>
                </c:pt>
                <c:pt idx="13">
                  <c:v>40.748867064966547</c:v>
                </c:pt>
                <c:pt idx="14">
                  <c:v>42.552458476370731</c:v>
                </c:pt>
                <c:pt idx="15">
                  <c:v>44.556197687085486</c:v>
                </c:pt>
                <c:pt idx="16">
                  <c:v>46.777966018437766</c:v>
                </c:pt>
                <c:pt idx="17">
                  <c:v>49.188849064339379</c:v>
                </c:pt>
                <c:pt idx="18">
                  <c:v>51.781056074235096</c:v>
                </c:pt>
                <c:pt idx="19">
                  <c:v>33.083528857191737</c:v>
                </c:pt>
                <c:pt idx="20">
                  <c:v>34.057738709628374</c:v>
                </c:pt>
                <c:pt idx="21">
                  <c:v>35.087391567021534</c:v>
                </c:pt>
                <c:pt idx="22">
                  <c:v>36.188919063611742</c:v>
                </c:pt>
                <c:pt idx="23">
                  <c:v>37.406768123236851</c:v>
                </c:pt>
                <c:pt idx="24">
                  <c:v>38.765767150040624</c:v>
                </c:pt>
                <c:pt idx="25">
                  <c:v>40.299616793343468</c:v>
                </c:pt>
                <c:pt idx="26">
                  <c:v>42.028431147311672</c:v>
                </c:pt>
                <c:pt idx="27">
                  <c:v>43.988858583884785</c:v>
                </c:pt>
                <c:pt idx="28">
                  <c:v>46.133958581760886</c:v>
                </c:pt>
                <c:pt idx="29">
                  <c:v>48.495351260199314</c:v>
                </c:pt>
                <c:pt idx="30">
                  <c:v>51.047173790317053</c:v>
                </c:pt>
                <c:pt idx="31">
                  <c:v>53.689875253772883</c:v>
                </c:pt>
                <c:pt idx="32">
                  <c:v>56.362359377023701</c:v>
                </c:pt>
                <c:pt idx="33">
                  <c:v>59.049750626733285</c:v>
                </c:pt>
                <c:pt idx="34">
                  <c:v>61.603327719501209</c:v>
                </c:pt>
                <c:pt idx="35">
                  <c:v>63.989322875892348</c:v>
                </c:pt>
                <c:pt idx="36">
                  <c:v>66.153742745471263</c:v>
                </c:pt>
                <c:pt idx="37">
                  <c:v>68.096136934944013</c:v>
                </c:pt>
                <c:pt idx="38">
                  <c:v>41.666755171266104</c:v>
                </c:pt>
                <c:pt idx="39">
                  <c:v>43.561908791135963</c:v>
                </c:pt>
                <c:pt idx="40">
                  <c:v>45.691319589976445</c:v>
                </c:pt>
                <c:pt idx="41">
                  <c:v>48.015129928008079</c:v>
                </c:pt>
                <c:pt idx="42">
                  <c:v>50.528401819010242</c:v>
                </c:pt>
                <c:pt idx="43">
                  <c:v>53.164675217893787</c:v>
                </c:pt>
                <c:pt idx="44">
                  <c:v>55.862891719270465</c:v>
                </c:pt>
                <c:pt idx="45">
                  <c:v>58.537692736576609</c:v>
                </c:pt>
                <c:pt idx="46">
                  <c:v>61.139840625061872</c:v>
                </c:pt>
                <c:pt idx="47">
                  <c:v>63.541989583285897</c:v>
                </c:pt>
                <c:pt idx="48">
                  <c:v>65.752667227464457</c:v>
                </c:pt>
                <c:pt idx="49">
                  <c:v>67.741855269903468</c:v>
                </c:pt>
                <c:pt idx="50">
                  <c:v>69.464337130823466</c:v>
                </c:pt>
                <c:pt idx="51">
                  <c:v>70.937015386986332</c:v>
                </c:pt>
                <c:pt idx="52">
                  <c:v>72.205586684629935</c:v>
                </c:pt>
                <c:pt idx="53">
                  <c:v>73.255034409547136</c:v>
                </c:pt>
                <c:pt idx="54">
                  <c:v>74.124772183703826</c:v>
                </c:pt>
                <c:pt idx="55">
                  <c:v>74.837121935427049</c:v>
                </c:pt>
                <c:pt idx="56">
                  <c:v>75.423816796232813</c:v>
                </c:pt>
                <c:pt idx="57">
                  <c:v>56.747254946918595</c:v>
                </c:pt>
                <c:pt idx="58">
                  <c:v>59.393211474330947</c:v>
                </c:pt>
                <c:pt idx="59">
                  <c:v>61.94187360195405</c:v>
                </c:pt>
                <c:pt idx="60">
                  <c:v>64.296530852991594</c:v>
                </c:pt>
                <c:pt idx="61">
                  <c:v>66.441206150858207</c:v>
                </c:pt>
                <c:pt idx="62">
                  <c:v>68.337944726436717</c:v>
                </c:pt>
                <c:pt idx="63">
                  <c:v>69.98699594456582</c:v>
                </c:pt>
                <c:pt idx="64">
                  <c:v>71.392657640242476</c:v>
                </c:pt>
                <c:pt idx="65">
                  <c:v>72.586142049626986</c:v>
                </c:pt>
                <c:pt idx="66">
                  <c:v>73.564440304251065</c:v>
                </c:pt>
                <c:pt idx="67">
                  <c:v>74.37799946318728</c:v>
                </c:pt>
                <c:pt idx="68">
                  <c:v>75.04977367017338</c:v>
                </c:pt>
                <c:pt idx="69">
                  <c:v>75.591480642178794</c:v>
                </c:pt>
                <c:pt idx="70">
                  <c:v>76.028543313070671</c:v>
                </c:pt>
                <c:pt idx="71">
                  <c:v>76.387616344907642</c:v>
                </c:pt>
                <c:pt idx="72">
                  <c:v>76.673471393061121</c:v>
                </c:pt>
                <c:pt idx="73">
                  <c:v>76.903214634366066</c:v>
                </c:pt>
                <c:pt idx="74">
                  <c:v>77.086817332147717</c:v>
                </c:pt>
                <c:pt idx="75">
                  <c:v>77.235086968340553</c:v>
                </c:pt>
                <c:pt idx="76">
                  <c:v>68.919372728777532</c:v>
                </c:pt>
                <c:pt idx="77">
                  <c:v>70.479281396030245</c:v>
                </c:pt>
                <c:pt idx="78">
                  <c:v>71.815415516741496</c:v>
                </c:pt>
                <c:pt idx="79">
                  <c:v>72.929232307653905</c:v>
                </c:pt>
                <c:pt idx="80">
                  <c:v>73.858392550366702</c:v>
                </c:pt>
                <c:pt idx="81">
                  <c:v>74.621580963316163</c:v>
                </c:pt>
                <c:pt idx="82">
                  <c:v>75.245752875563795</c:v>
                </c:pt>
                <c:pt idx="83">
                  <c:v>75.75184888934578</c:v>
                </c:pt>
                <c:pt idx="84">
                  <c:v>76.164427906739064</c:v>
                </c:pt>
                <c:pt idx="85">
                  <c:v>76.491297542609743</c:v>
                </c:pt>
                <c:pt idx="86">
                  <c:v>76.758060163778794</c:v>
                </c:pt>
                <c:pt idx="87">
                  <c:v>76.969856617472132</c:v>
                </c:pt>
                <c:pt idx="88">
                  <c:v>77.14133064208788</c:v>
                </c:pt>
                <c:pt idx="89">
                  <c:v>77.276684053249056</c:v>
                </c:pt>
                <c:pt idx="90">
                  <c:v>77.386706420261106</c:v>
                </c:pt>
                <c:pt idx="91">
                  <c:v>77.473551281545255</c:v>
                </c:pt>
                <c:pt idx="92">
                  <c:v>77.54288030423676</c:v>
                </c:pt>
                <c:pt idx="93">
                  <c:v>77.597989851949208</c:v>
                </c:pt>
                <c:pt idx="94">
                  <c:v>77.642304553715817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100288"/>
        <c:axId val="91101824"/>
      </c:scatterChart>
      <c:valAx>
        <c:axId val="91100288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1101824"/>
        <c:crosses val="autoZero"/>
        <c:crossBetween val="midCat"/>
      </c:valAx>
      <c:valAx>
        <c:axId val="91101824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11002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'80 h'!$A$2:$A$96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'80 h'!$B$2:$B$96</c:f>
              <c:numCache>
                <c:formatCode>0.00E+00</c:formatCode>
                <c:ptCount val="95"/>
                <c:pt idx="0">
                  <c:v>210370000</c:v>
                </c:pt>
                <c:pt idx="1">
                  <c:v>189020000</c:v>
                </c:pt>
                <c:pt idx="2">
                  <c:v>169460000</c:v>
                </c:pt>
                <c:pt idx="3">
                  <c:v>151270000</c:v>
                </c:pt>
                <c:pt idx="4">
                  <c:v>134340000</c:v>
                </c:pt>
                <c:pt idx="5">
                  <c:v>118530000</c:v>
                </c:pt>
                <c:pt idx="6">
                  <c:v>104340000</c:v>
                </c:pt>
                <c:pt idx="7">
                  <c:v>90930000</c:v>
                </c:pt>
                <c:pt idx="8">
                  <c:v>79129000</c:v>
                </c:pt>
                <c:pt idx="9">
                  <c:v>68318000</c:v>
                </c:pt>
                <c:pt idx="10">
                  <c:v>58653000</c:v>
                </c:pt>
                <c:pt idx="11">
                  <c:v>49954000</c:v>
                </c:pt>
                <c:pt idx="12">
                  <c:v>42395000</c:v>
                </c:pt>
                <c:pt idx="13">
                  <c:v>35729000</c:v>
                </c:pt>
                <c:pt idx="14">
                  <c:v>29980000</c:v>
                </c:pt>
                <c:pt idx="15">
                  <c:v>25104000</c:v>
                </c:pt>
                <c:pt idx="16">
                  <c:v>21067000</c:v>
                </c:pt>
                <c:pt idx="17">
                  <c:v>17590000</c:v>
                </c:pt>
                <c:pt idx="18">
                  <c:v>14629000</c:v>
                </c:pt>
                <c:pt idx="19">
                  <c:v>101450000</c:v>
                </c:pt>
                <c:pt idx="20">
                  <c:v>87442000</c:v>
                </c:pt>
                <c:pt idx="21">
                  <c:v>75157000</c:v>
                </c:pt>
                <c:pt idx="22">
                  <c:v>64456000</c:v>
                </c:pt>
                <c:pt idx="23">
                  <c:v>54874000</c:v>
                </c:pt>
                <c:pt idx="24">
                  <c:v>46521000</c:v>
                </c:pt>
                <c:pt idx="25">
                  <c:v>39190000</c:v>
                </c:pt>
                <c:pt idx="26">
                  <c:v>32780000</c:v>
                </c:pt>
                <c:pt idx="27">
                  <c:v>27262000</c:v>
                </c:pt>
                <c:pt idx="28">
                  <c:v>22529000</c:v>
                </c:pt>
                <c:pt idx="29">
                  <c:v>18470000</c:v>
                </c:pt>
                <c:pt idx="30">
                  <c:v>15054000</c:v>
                </c:pt>
                <c:pt idx="31">
                  <c:v>12186000</c:v>
                </c:pt>
                <c:pt idx="32">
                  <c:v>9784200</c:v>
                </c:pt>
                <c:pt idx="33">
                  <c:v>7785800</c:v>
                </c:pt>
                <c:pt idx="34">
                  <c:v>6122000</c:v>
                </c:pt>
                <c:pt idx="35">
                  <c:v>4752100</c:v>
                </c:pt>
                <c:pt idx="36">
                  <c:v>3675400</c:v>
                </c:pt>
                <c:pt idx="37">
                  <c:v>2835400</c:v>
                </c:pt>
                <c:pt idx="38">
                  <c:v>35884000</c:v>
                </c:pt>
                <c:pt idx="39">
                  <c:v>29274000</c:v>
                </c:pt>
                <c:pt idx="40">
                  <c:v>23822000</c:v>
                </c:pt>
                <c:pt idx="41">
                  <c:v>19320000</c:v>
                </c:pt>
                <c:pt idx="42">
                  <c:v>15582000</c:v>
                </c:pt>
                <c:pt idx="43">
                  <c:v>12488000</c:v>
                </c:pt>
                <c:pt idx="44">
                  <c:v>9939200</c:v>
                </c:pt>
                <c:pt idx="45">
                  <c:v>7854800</c:v>
                </c:pt>
                <c:pt idx="46">
                  <c:v>6164400</c:v>
                </c:pt>
                <c:pt idx="47">
                  <c:v>4797400</c:v>
                </c:pt>
                <c:pt idx="48">
                  <c:v>3701500</c:v>
                </c:pt>
                <c:pt idx="49">
                  <c:v>2825300</c:v>
                </c:pt>
                <c:pt idx="50">
                  <c:v>2138300</c:v>
                </c:pt>
                <c:pt idx="51">
                  <c:v>1603700</c:v>
                </c:pt>
                <c:pt idx="52">
                  <c:v>1188700</c:v>
                </c:pt>
                <c:pt idx="53" formatCode="General">
                  <c:v>871680</c:v>
                </c:pt>
                <c:pt idx="54" formatCode="General">
                  <c:v>630690</c:v>
                </c:pt>
                <c:pt idx="55" formatCode="General">
                  <c:v>454110</c:v>
                </c:pt>
                <c:pt idx="56" formatCode="General">
                  <c:v>326890</c:v>
                </c:pt>
                <c:pt idx="57">
                  <c:v>9516200</c:v>
                </c:pt>
                <c:pt idx="58">
                  <c:v>7643400</c:v>
                </c:pt>
                <c:pt idx="59">
                  <c:v>5953200</c:v>
                </c:pt>
                <c:pt idx="60">
                  <c:v>4564100</c:v>
                </c:pt>
                <c:pt idx="61">
                  <c:v>3462400</c:v>
                </c:pt>
                <c:pt idx="62">
                  <c:v>2602800</c:v>
                </c:pt>
                <c:pt idx="63">
                  <c:v>1940400</c:v>
                </c:pt>
                <c:pt idx="64">
                  <c:v>1436200</c:v>
                </c:pt>
                <c:pt idx="65">
                  <c:v>1052900</c:v>
                </c:pt>
                <c:pt idx="66" formatCode="General">
                  <c:v>766470</c:v>
                </c:pt>
                <c:pt idx="67" formatCode="General">
                  <c:v>553170</c:v>
                </c:pt>
                <c:pt idx="68" formatCode="General">
                  <c:v>396180</c:v>
                </c:pt>
                <c:pt idx="69" formatCode="General">
                  <c:v>281410</c:v>
                </c:pt>
                <c:pt idx="70" formatCode="General">
                  <c:v>198040</c:v>
                </c:pt>
                <c:pt idx="71" formatCode="General">
                  <c:v>137760</c:v>
                </c:pt>
                <c:pt idx="72" formatCode="General">
                  <c:v>94658</c:v>
                </c:pt>
                <c:pt idx="73" formatCode="General">
                  <c:v>64598</c:v>
                </c:pt>
                <c:pt idx="74" formatCode="General">
                  <c:v>43960</c:v>
                </c:pt>
                <c:pt idx="75" formatCode="General">
                  <c:v>29576</c:v>
                </c:pt>
                <c:pt idx="76">
                  <c:v>1765700</c:v>
                </c:pt>
                <c:pt idx="77">
                  <c:v>1667600</c:v>
                </c:pt>
                <c:pt idx="78">
                  <c:v>1297700</c:v>
                </c:pt>
                <c:pt idx="79" formatCode="General">
                  <c:v>960460</c:v>
                </c:pt>
                <c:pt idx="80" formatCode="General">
                  <c:v>691830</c:v>
                </c:pt>
                <c:pt idx="81" formatCode="General">
                  <c:v>493380</c:v>
                </c:pt>
                <c:pt idx="82" formatCode="General">
                  <c:v>348770</c:v>
                </c:pt>
                <c:pt idx="83" formatCode="General">
                  <c:v>245050</c:v>
                </c:pt>
                <c:pt idx="84" formatCode="General">
                  <c:v>170810</c:v>
                </c:pt>
                <c:pt idx="85" formatCode="General">
                  <c:v>118270</c:v>
                </c:pt>
                <c:pt idx="86" formatCode="General">
                  <c:v>81354</c:v>
                </c:pt>
                <c:pt idx="87" formatCode="General">
                  <c:v>55613</c:v>
                </c:pt>
                <c:pt idx="88" formatCode="General">
                  <c:v>37745</c:v>
                </c:pt>
                <c:pt idx="89" formatCode="General">
                  <c:v>25396</c:v>
                </c:pt>
                <c:pt idx="90" formatCode="General">
                  <c:v>16914</c:v>
                </c:pt>
                <c:pt idx="91" formatCode="General">
                  <c:v>11137</c:v>
                </c:pt>
                <c:pt idx="92" formatCode="General">
                  <c:v>7292.3</c:v>
                </c:pt>
                <c:pt idx="93" formatCode="General">
                  <c:v>4764.3</c:v>
                </c:pt>
                <c:pt idx="94" formatCode="General">
                  <c:v>3075.3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'80 h'!$A$2:$A$96</c:f>
              <c:numCache>
                <c:formatCode>General</c:formatCode>
                <c:ptCount val="95"/>
                <c:pt idx="0">
                  <c:v>30000</c:v>
                </c:pt>
                <c:pt idx="1">
                  <c:v>18720</c:v>
                </c:pt>
                <c:pt idx="2">
                  <c:v>11640</c:v>
                </c:pt>
                <c:pt idx="3">
                  <c:v>7260</c:v>
                </c:pt>
                <c:pt idx="4">
                  <c:v>4518</c:v>
                </c:pt>
                <c:pt idx="5">
                  <c:v>2814</c:v>
                </c:pt>
                <c:pt idx="6">
                  <c:v>1752</c:v>
                </c:pt>
                <c:pt idx="7">
                  <c:v>1092</c:v>
                </c:pt>
                <c:pt idx="8">
                  <c:v>678</c:v>
                </c:pt>
                <c:pt idx="9">
                  <c:v>424.2</c:v>
                </c:pt>
                <c:pt idx="10">
                  <c:v>264.60000000000002</c:v>
                </c:pt>
                <c:pt idx="11">
                  <c:v>164.4</c:v>
                </c:pt>
                <c:pt idx="12">
                  <c:v>102.6</c:v>
                </c:pt>
                <c:pt idx="13">
                  <c:v>64.2</c:v>
                </c:pt>
                <c:pt idx="14">
                  <c:v>39.840000000000003</c:v>
                </c:pt>
                <c:pt idx="15">
                  <c:v>24.84</c:v>
                </c:pt>
                <c:pt idx="16">
                  <c:v>15.48</c:v>
                </c:pt>
                <c:pt idx="17">
                  <c:v>9.66</c:v>
                </c:pt>
                <c:pt idx="18">
                  <c:v>6</c:v>
                </c:pt>
                <c:pt idx="19">
                  <c:v>1250</c:v>
                </c:pt>
                <c:pt idx="20">
                  <c:v>780</c:v>
                </c:pt>
                <c:pt idx="21">
                  <c:v>485</c:v>
                </c:pt>
                <c:pt idx="22">
                  <c:v>302.5</c:v>
                </c:pt>
                <c:pt idx="23">
                  <c:v>188.25</c:v>
                </c:pt>
                <c:pt idx="24">
                  <c:v>117.25</c:v>
                </c:pt>
                <c:pt idx="25">
                  <c:v>73</c:v>
                </c:pt>
                <c:pt idx="26">
                  <c:v>45.5</c:v>
                </c:pt>
                <c:pt idx="27">
                  <c:v>28.25</c:v>
                </c:pt>
                <c:pt idx="28">
                  <c:v>17.675000000000001</c:v>
                </c:pt>
                <c:pt idx="29">
                  <c:v>11.025</c:v>
                </c:pt>
                <c:pt idx="30">
                  <c:v>6.85</c:v>
                </c:pt>
                <c:pt idx="31">
                  <c:v>4.2750000000000004</c:v>
                </c:pt>
                <c:pt idx="32">
                  <c:v>2.6749999999999998</c:v>
                </c:pt>
                <c:pt idx="33">
                  <c:v>1.66</c:v>
                </c:pt>
                <c:pt idx="34">
                  <c:v>1.0349999999999999</c:v>
                </c:pt>
                <c:pt idx="35">
                  <c:v>0.64500000000000002</c:v>
                </c:pt>
                <c:pt idx="36">
                  <c:v>0.40250000000000002</c:v>
                </c:pt>
                <c:pt idx="37">
                  <c:v>0.25</c:v>
                </c:pt>
                <c:pt idx="38">
                  <c:v>50</c:v>
                </c:pt>
                <c:pt idx="39">
                  <c:v>31.2</c:v>
                </c:pt>
                <c:pt idx="40">
                  <c:v>19.399999999999999</c:v>
                </c:pt>
                <c:pt idx="41">
                  <c:v>12.1</c:v>
                </c:pt>
                <c:pt idx="42">
                  <c:v>7.53</c:v>
                </c:pt>
                <c:pt idx="43">
                  <c:v>4.6900000000000004</c:v>
                </c:pt>
                <c:pt idx="44">
                  <c:v>2.92</c:v>
                </c:pt>
                <c:pt idx="45">
                  <c:v>1.82</c:v>
                </c:pt>
                <c:pt idx="46">
                  <c:v>1.1299999999999999</c:v>
                </c:pt>
                <c:pt idx="47">
                  <c:v>0.70699999999999996</c:v>
                </c:pt>
                <c:pt idx="48">
                  <c:v>0.441</c:v>
                </c:pt>
                <c:pt idx="49">
                  <c:v>0.27400000000000002</c:v>
                </c:pt>
                <c:pt idx="50">
                  <c:v>0.17100000000000001</c:v>
                </c:pt>
                <c:pt idx="51">
                  <c:v>0.107</c:v>
                </c:pt>
                <c:pt idx="52">
                  <c:v>6.6400000000000001E-2</c:v>
                </c:pt>
                <c:pt idx="53">
                  <c:v>4.1399999999999999E-2</c:v>
                </c:pt>
                <c:pt idx="54">
                  <c:v>2.58E-2</c:v>
                </c:pt>
                <c:pt idx="55">
                  <c:v>1.61E-2</c:v>
                </c:pt>
                <c:pt idx="56">
                  <c:v>0.01</c:v>
                </c:pt>
                <c:pt idx="57">
                  <c:v>2.5</c:v>
                </c:pt>
                <c:pt idx="58">
                  <c:v>1.56</c:v>
                </c:pt>
                <c:pt idx="59">
                  <c:v>0.97</c:v>
                </c:pt>
                <c:pt idx="60">
                  <c:v>0.60499999999999998</c:v>
                </c:pt>
                <c:pt idx="61">
                  <c:v>0.3765</c:v>
                </c:pt>
                <c:pt idx="62">
                  <c:v>0.23449999999999999</c:v>
                </c:pt>
                <c:pt idx="63">
                  <c:v>0.14599999999999999</c:v>
                </c:pt>
                <c:pt idx="64">
                  <c:v>9.0999999999999998E-2</c:v>
                </c:pt>
                <c:pt idx="65">
                  <c:v>5.6500000000000002E-2</c:v>
                </c:pt>
                <c:pt idx="66">
                  <c:v>3.5349999999999999E-2</c:v>
                </c:pt>
                <c:pt idx="67">
                  <c:v>2.205E-2</c:v>
                </c:pt>
                <c:pt idx="68">
                  <c:v>1.37E-2</c:v>
                </c:pt>
                <c:pt idx="69">
                  <c:v>8.5500000000000003E-3</c:v>
                </c:pt>
                <c:pt idx="70">
                  <c:v>5.3499999999999997E-3</c:v>
                </c:pt>
                <c:pt idx="71">
                  <c:v>3.32E-3</c:v>
                </c:pt>
                <c:pt idx="72">
                  <c:v>2.0699999999999998E-3</c:v>
                </c:pt>
                <c:pt idx="73">
                  <c:v>1.2899999999999999E-3</c:v>
                </c:pt>
                <c:pt idx="74" formatCode="0.00E+00">
                  <c:v>8.0500000000000005E-4</c:v>
                </c:pt>
                <c:pt idx="75" formatCode="0.00E+00">
                  <c:v>5.0000000000000001E-4</c:v>
                </c:pt>
                <c:pt idx="76">
                  <c:v>0.2</c:v>
                </c:pt>
                <c:pt idx="77">
                  <c:v>0.12479999999999999</c:v>
                </c:pt>
                <c:pt idx="78">
                  <c:v>7.7600000000000002E-2</c:v>
                </c:pt>
                <c:pt idx="79">
                  <c:v>4.8399999999999999E-2</c:v>
                </c:pt>
                <c:pt idx="80">
                  <c:v>3.0120000000000001E-2</c:v>
                </c:pt>
                <c:pt idx="81">
                  <c:v>1.8759999999999999E-2</c:v>
                </c:pt>
                <c:pt idx="82">
                  <c:v>1.1679999999999999E-2</c:v>
                </c:pt>
                <c:pt idx="83">
                  <c:v>7.28E-3</c:v>
                </c:pt>
                <c:pt idx="84">
                  <c:v>4.5199999999999997E-3</c:v>
                </c:pt>
                <c:pt idx="85">
                  <c:v>2.8300000000000001E-3</c:v>
                </c:pt>
                <c:pt idx="86">
                  <c:v>1.7600000000000001E-3</c:v>
                </c:pt>
                <c:pt idx="87">
                  <c:v>1.1000000000000001E-3</c:v>
                </c:pt>
                <c:pt idx="88" formatCode="0.00E+00">
                  <c:v>6.8400000000000004E-4</c:v>
                </c:pt>
                <c:pt idx="89" formatCode="0.00E+00">
                  <c:v>4.28E-4</c:v>
                </c:pt>
                <c:pt idx="90" formatCode="0.00E+00">
                  <c:v>2.656E-4</c:v>
                </c:pt>
                <c:pt idx="91" formatCode="0.00E+00">
                  <c:v>1.6559999999999999E-4</c:v>
                </c:pt>
                <c:pt idx="92" formatCode="0.00E+00">
                  <c:v>1.032E-4</c:v>
                </c:pt>
                <c:pt idx="93" formatCode="0.00E+00">
                  <c:v>6.4399999999999993E-5</c:v>
                </c:pt>
                <c:pt idx="94" formatCode="0.00E+00">
                  <c:v>4.0000000000000003E-5</c:v>
                </c:pt>
              </c:numCache>
            </c:numRef>
          </c:xVal>
          <c:yVal>
            <c:numRef>
              <c:f>'80 h'!$J$2:$J$96</c:f>
              <c:numCache>
                <c:formatCode>General</c:formatCode>
                <c:ptCount val="95"/>
                <c:pt idx="0">
                  <c:v>324908406.78027034</c:v>
                </c:pt>
                <c:pt idx="1">
                  <c:v>290184101.36916119</c:v>
                </c:pt>
                <c:pt idx="2">
                  <c:v>256823276.96992037</c:v>
                </c:pt>
                <c:pt idx="3">
                  <c:v>225728603.76003417</c:v>
                </c:pt>
                <c:pt idx="4">
                  <c:v>196854292.01327726</c:v>
                </c:pt>
                <c:pt idx="5">
                  <c:v>170580112.47743899</c:v>
                </c:pt>
                <c:pt idx="6">
                  <c:v>146898504.10477781</c:v>
                </c:pt>
                <c:pt idx="7">
                  <c:v>125845411.24655235</c:v>
                </c:pt>
                <c:pt idx="8">
                  <c:v>107113807.56561245</c:v>
                </c:pt>
                <c:pt idx="9">
                  <c:v>90971108.121343911</c:v>
                </c:pt>
                <c:pt idx="10">
                  <c:v>76826353.160839602</c:v>
                </c:pt>
                <c:pt idx="11">
                  <c:v>64493683.456411548</c:v>
                </c:pt>
                <c:pt idx="12">
                  <c:v>53980427.263446063</c:v>
                </c:pt>
                <c:pt idx="13">
                  <c:v>45010609.034335881</c:v>
                </c:pt>
                <c:pt idx="14">
                  <c:v>37213079.461574219</c:v>
                </c:pt>
                <c:pt idx="15">
                  <c:v>30643698.605852436</c:v>
                </c:pt>
                <c:pt idx="16">
                  <c:v>25061124.607566953</c:v>
                </c:pt>
                <c:pt idx="17">
                  <c:v>20350563.895682853</c:v>
                </c:pt>
                <c:pt idx="18">
                  <c:v>16343197.286986765</c:v>
                </c:pt>
                <c:pt idx="19">
                  <c:v>131606043.32510065</c:v>
                </c:pt>
                <c:pt idx="20">
                  <c:v>112370545.68867251</c:v>
                </c:pt>
                <c:pt idx="21">
                  <c:v>95360970.081686586</c:v>
                </c:pt>
                <c:pt idx="22">
                  <c:v>80635347.680379644</c:v>
                </c:pt>
                <c:pt idx="23">
                  <c:v>67819123.491041139</c:v>
                </c:pt>
                <c:pt idx="24">
                  <c:v>56796380.072824888</c:v>
                </c:pt>
                <c:pt idx="25">
                  <c:v>47331754.010950238</c:v>
                </c:pt>
                <c:pt idx="26">
                  <c:v>39259528.568934679</c:v>
                </c:pt>
                <c:pt idx="27">
                  <c:v>32328155.888492305</c:v>
                </c:pt>
                <c:pt idx="28">
                  <c:v>26534293.929841947</c:v>
                </c:pt>
                <c:pt idx="29">
                  <c:v>21591671.063963171</c:v>
                </c:pt>
                <c:pt idx="30">
                  <c:v>17388511.43071473</c:v>
                </c:pt>
                <c:pt idx="31">
                  <c:v>13893529.34709307</c:v>
                </c:pt>
                <c:pt idx="32">
                  <c:v>10990975.589441778</c:v>
                </c:pt>
                <c:pt idx="33">
                  <c:v>8547548.2259992193</c:v>
                </c:pt>
                <c:pt idx="34">
                  <c:v>6570324.3858818188</c:v>
                </c:pt>
                <c:pt idx="35">
                  <c:v>4973746.2325406736</c:v>
                </c:pt>
                <c:pt idx="36">
                  <c:v>3710391.7926822458</c:v>
                </c:pt>
                <c:pt idx="37">
                  <c:v>2717318.5041677593</c:v>
                </c:pt>
                <c:pt idx="38">
                  <c:v>40769289.100141071</c:v>
                </c:pt>
                <c:pt idx="39">
                  <c:v>33680879.732904434</c:v>
                </c:pt>
                <c:pt idx="40">
                  <c:v>27610693.007739641</c:v>
                </c:pt>
                <c:pt idx="41">
                  <c:v>22501390.913285866</c:v>
                </c:pt>
                <c:pt idx="42">
                  <c:v>18167249.186506491</c:v>
                </c:pt>
                <c:pt idx="43">
                  <c:v>14532170.736687491</c:v>
                </c:pt>
                <c:pt idx="44">
                  <c:v>11493647.298425358</c:v>
                </c:pt>
                <c:pt idx="45">
                  <c:v>8981932.2843671255</c:v>
                </c:pt>
                <c:pt idx="46">
                  <c:v>6907309.3224587254</c:v>
                </c:pt>
                <c:pt idx="47">
                  <c:v>5256200.5937427375</c:v>
                </c:pt>
                <c:pt idx="48">
                  <c:v>3931858.0365766142</c:v>
                </c:pt>
                <c:pt idx="49">
                  <c:v>2888660.7737536733</c:v>
                </c:pt>
                <c:pt idx="50">
                  <c:v>2096904.3136103936</c:v>
                </c:pt>
                <c:pt idx="51">
                  <c:v>1504168.8231105315</c:v>
                </c:pt>
                <c:pt idx="52">
                  <c:v>1059219.9763132788</c:v>
                </c:pt>
                <c:pt idx="53">
                  <c:v>740321.4838420552</c:v>
                </c:pt>
                <c:pt idx="54">
                  <c:v>512438.16620499775</c:v>
                </c:pt>
                <c:pt idx="55">
                  <c:v>352317.97684557392</c:v>
                </c:pt>
                <c:pt idx="56">
                  <c:v>239762.41233386827</c:v>
                </c:pt>
                <c:pt idx="57">
                  <c:v>10614780.777226938</c:v>
                </c:pt>
                <c:pt idx="58">
                  <c:v>8263697.6673313165</c:v>
                </c:pt>
                <c:pt idx="59">
                  <c:v>6329917.7580727357</c:v>
                </c:pt>
                <c:pt idx="60">
                  <c:v>4784095.5364674209</c:v>
                </c:pt>
                <c:pt idx="61">
                  <c:v>3555134.0773597769</c:v>
                </c:pt>
                <c:pt idx="62">
                  <c:v>2602885.0262727831</c:v>
                </c:pt>
                <c:pt idx="63">
                  <c:v>1877466.1304248977</c:v>
                </c:pt>
                <c:pt idx="64">
                  <c:v>1337144.3288495431</c:v>
                </c:pt>
                <c:pt idx="65">
                  <c:v>938245.42934931559</c:v>
                </c:pt>
                <c:pt idx="66">
                  <c:v>655331.26562596834</c:v>
                </c:pt>
                <c:pt idx="67">
                  <c:v>452682.04847239563</c:v>
                </c:pt>
                <c:pt idx="68">
                  <c:v>309433.89848528849</c:v>
                </c:pt>
                <c:pt idx="69">
                  <c:v>210991.92081629173</c:v>
                </c:pt>
                <c:pt idx="70">
                  <c:v>143477.02486900482</c:v>
                </c:pt>
                <c:pt idx="71">
                  <c:v>96513.52869100211</c:v>
                </c:pt>
                <c:pt idx="72">
                  <c:v>64967.919356465296</c:v>
                </c:pt>
                <c:pt idx="73">
                  <c:v>43602.960708231891</c:v>
                </c:pt>
                <c:pt idx="74">
                  <c:v>29237.414685188363</c:v>
                </c:pt>
                <c:pt idx="75">
                  <c:v>19494.887306169428</c:v>
                </c:pt>
                <c:pt idx="76">
                  <c:v>2336111.7210487803</c:v>
                </c:pt>
                <c:pt idx="77">
                  <c:v>1679858.8077919602</c:v>
                </c:pt>
                <c:pt idx="78">
                  <c:v>1189348.5765092266</c:v>
                </c:pt>
                <c:pt idx="79">
                  <c:v>834342.09213267977</c:v>
                </c:pt>
                <c:pt idx="80">
                  <c:v>578566.25523382751</c:v>
                </c:pt>
                <c:pt idx="81">
                  <c:v>398132.18889500754</c:v>
                </c:pt>
                <c:pt idx="82">
                  <c:v>271998.55104615365</c:v>
                </c:pt>
                <c:pt idx="83">
                  <c:v>184942.93868686061</c:v>
                </c:pt>
                <c:pt idx="84">
                  <c:v>124773.77842067863</c:v>
                </c:pt>
                <c:pt idx="85">
                  <c:v>84455.114861780501</c:v>
                </c:pt>
                <c:pt idx="86">
                  <c:v>56676.1648326836</c:v>
                </c:pt>
                <c:pt idx="87">
                  <c:v>38102.742202932815</c:v>
                </c:pt>
                <c:pt idx="88">
                  <c:v>25457.129980701036</c:v>
                </c:pt>
                <c:pt idx="89">
                  <c:v>17073.474780137793</c:v>
                </c:pt>
                <c:pt idx="90">
                  <c:v>11356.20803345792</c:v>
                </c:pt>
                <c:pt idx="91">
                  <c:v>7576.6062460035773</c:v>
                </c:pt>
                <c:pt idx="92">
                  <c:v>5048.9433353354825</c:v>
                </c:pt>
                <c:pt idx="93">
                  <c:v>3366.3994429060681</c:v>
                </c:pt>
                <c:pt idx="94">
                  <c:v>2234.4521643745402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965056"/>
        <c:axId val="107966848"/>
      </c:scatterChart>
      <c:valAx>
        <c:axId val="107965056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7966848"/>
        <c:crosses val="autoZero"/>
        <c:crossBetween val="midCat"/>
      </c:valAx>
      <c:valAx>
        <c:axId val="107966848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079650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6.xml"/><Relationship Id="rId1" Type="http://schemas.openxmlformats.org/officeDocument/2006/relationships/chart" Target="../charts/chart25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8.xml"/><Relationship Id="rId1" Type="http://schemas.openxmlformats.org/officeDocument/2006/relationships/chart" Target="../charts/chart27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0.xml"/><Relationship Id="rId1" Type="http://schemas.openxmlformats.org/officeDocument/2006/relationships/chart" Target="../charts/chart29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2.xml"/><Relationship Id="rId1" Type="http://schemas.openxmlformats.org/officeDocument/2006/relationships/chart" Target="../charts/chart31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5.xml"/><Relationship Id="rId1" Type="http://schemas.openxmlformats.org/officeDocument/2006/relationships/chart" Target="../charts/chart34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327660</xdr:colOff>
      <xdr:row>12</xdr:row>
      <xdr:rowOff>95250</xdr:rowOff>
    </xdr:from>
    <xdr:to>
      <xdr:col>26</xdr:col>
      <xdr:colOff>350520</xdr:colOff>
      <xdr:row>39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403860</xdr:colOff>
      <xdr:row>42</xdr:row>
      <xdr:rowOff>7620</xdr:rowOff>
    </xdr:from>
    <xdr:to>
      <xdr:col>26</xdr:col>
      <xdr:colOff>426720</xdr:colOff>
      <xdr:row>68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327660</xdr:colOff>
      <xdr:row>12</xdr:row>
      <xdr:rowOff>95250</xdr:rowOff>
    </xdr:from>
    <xdr:to>
      <xdr:col>26</xdr:col>
      <xdr:colOff>350520</xdr:colOff>
      <xdr:row>39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403860</xdr:colOff>
      <xdr:row>42</xdr:row>
      <xdr:rowOff>7620</xdr:rowOff>
    </xdr:from>
    <xdr:to>
      <xdr:col>26</xdr:col>
      <xdr:colOff>426720</xdr:colOff>
      <xdr:row>68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327660</xdr:colOff>
      <xdr:row>12</xdr:row>
      <xdr:rowOff>95250</xdr:rowOff>
    </xdr:from>
    <xdr:to>
      <xdr:col>26</xdr:col>
      <xdr:colOff>350520</xdr:colOff>
      <xdr:row>39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403860</xdr:colOff>
      <xdr:row>42</xdr:row>
      <xdr:rowOff>7620</xdr:rowOff>
    </xdr:from>
    <xdr:to>
      <xdr:col>26</xdr:col>
      <xdr:colOff>426720</xdr:colOff>
      <xdr:row>68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327660</xdr:colOff>
      <xdr:row>12</xdr:row>
      <xdr:rowOff>95250</xdr:rowOff>
    </xdr:from>
    <xdr:to>
      <xdr:col>26</xdr:col>
      <xdr:colOff>350520</xdr:colOff>
      <xdr:row>39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403860</xdr:colOff>
      <xdr:row>42</xdr:row>
      <xdr:rowOff>7620</xdr:rowOff>
    </xdr:from>
    <xdr:to>
      <xdr:col>26</xdr:col>
      <xdr:colOff>426720</xdr:colOff>
      <xdr:row>68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327660</xdr:colOff>
      <xdr:row>12</xdr:row>
      <xdr:rowOff>95250</xdr:rowOff>
    </xdr:from>
    <xdr:to>
      <xdr:col>26</xdr:col>
      <xdr:colOff>350520</xdr:colOff>
      <xdr:row>39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403860</xdr:colOff>
      <xdr:row>42</xdr:row>
      <xdr:rowOff>7620</xdr:rowOff>
    </xdr:from>
    <xdr:to>
      <xdr:col>26</xdr:col>
      <xdr:colOff>426720</xdr:colOff>
      <xdr:row>68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327660</xdr:colOff>
      <xdr:row>12</xdr:row>
      <xdr:rowOff>95250</xdr:rowOff>
    </xdr:from>
    <xdr:to>
      <xdr:col>26</xdr:col>
      <xdr:colOff>350520</xdr:colOff>
      <xdr:row>39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403860</xdr:colOff>
      <xdr:row>42</xdr:row>
      <xdr:rowOff>7620</xdr:rowOff>
    </xdr:from>
    <xdr:to>
      <xdr:col>26</xdr:col>
      <xdr:colOff>426720</xdr:colOff>
      <xdr:row>68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327660</xdr:colOff>
      <xdr:row>12</xdr:row>
      <xdr:rowOff>95250</xdr:rowOff>
    </xdr:from>
    <xdr:to>
      <xdr:col>26</xdr:col>
      <xdr:colOff>350520</xdr:colOff>
      <xdr:row>39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403860</xdr:colOff>
      <xdr:row>42</xdr:row>
      <xdr:rowOff>7620</xdr:rowOff>
    </xdr:from>
    <xdr:to>
      <xdr:col>26</xdr:col>
      <xdr:colOff>426720</xdr:colOff>
      <xdr:row>68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327660</xdr:colOff>
      <xdr:row>12</xdr:row>
      <xdr:rowOff>95250</xdr:rowOff>
    </xdr:from>
    <xdr:to>
      <xdr:col>26</xdr:col>
      <xdr:colOff>350520</xdr:colOff>
      <xdr:row>39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403860</xdr:colOff>
      <xdr:row>42</xdr:row>
      <xdr:rowOff>7620</xdr:rowOff>
    </xdr:from>
    <xdr:to>
      <xdr:col>26</xdr:col>
      <xdr:colOff>426720</xdr:colOff>
      <xdr:row>68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76200</xdr:colOff>
      <xdr:row>8</xdr:row>
      <xdr:rowOff>163830</xdr:rowOff>
    </xdr:from>
    <xdr:to>
      <xdr:col>15</xdr:col>
      <xdr:colOff>381000</xdr:colOff>
      <xdr:row>23</xdr:row>
      <xdr:rowOff>163830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327660</xdr:colOff>
      <xdr:row>12</xdr:row>
      <xdr:rowOff>95250</xdr:rowOff>
    </xdr:from>
    <xdr:to>
      <xdr:col>23</xdr:col>
      <xdr:colOff>350520</xdr:colOff>
      <xdr:row>39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403860</xdr:colOff>
      <xdr:row>42</xdr:row>
      <xdr:rowOff>7620</xdr:rowOff>
    </xdr:from>
    <xdr:to>
      <xdr:col>23</xdr:col>
      <xdr:colOff>426720</xdr:colOff>
      <xdr:row>68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26</xdr:row>
      <xdr:rowOff>144780</xdr:rowOff>
    </xdr:from>
    <xdr:to>
      <xdr:col>11</xdr:col>
      <xdr:colOff>236220</xdr:colOff>
      <xdr:row>41</xdr:row>
      <xdr:rowOff>144780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327660</xdr:colOff>
      <xdr:row>12</xdr:row>
      <xdr:rowOff>95250</xdr:rowOff>
    </xdr:from>
    <xdr:to>
      <xdr:col>26</xdr:col>
      <xdr:colOff>350520</xdr:colOff>
      <xdr:row>39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403860</xdr:colOff>
      <xdr:row>42</xdr:row>
      <xdr:rowOff>7620</xdr:rowOff>
    </xdr:from>
    <xdr:to>
      <xdr:col>26</xdr:col>
      <xdr:colOff>426720</xdr:colOff>
      <xdr:row>68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327660</xdr:colOff>
      <xdr:row>12</xdr:row>
      <xdr:rowOff>95250</xdr:rowOff>
    </xdr:from>
    <xdr:to>
      <xdr:col>26</xdr:col>
      <xdr:colOff>350520</xdr:colOff>
      <xdr:row>39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403860</xdr:colOff>
      <xdr:row>42</xdr:row>
      <xdr:rowOff>7620</xdr:rowOff>
    </xdr:from>
    <xdr:to>
      <xdr:col>26</xdr:col>
      <xdr:colOff>426720</xdr:colOff>
      <xdr:row>68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327660</xdr:colOff>
      <xdr:row>12</xdr:row>
      <xdr:rowOff>95250</xdr:rowOff>
    </xdr:from>
    <xdr:to>
      <xdr:col>26</xdr:col>
      <xdr:colOff>350520</xdr:colOff>
      <xdr:row>39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403860</xdr:colOff>
      <xdr:row>42</xdr:row>
      <xdr:rowOff>7620</xdr:rowOff>
    </xdr:from>
    <xdr:to>
      <xdr:col>26</xdr:col>
      <xdr:colOff>426720</xdr:colOff>
      <xdr:row>68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327660</xdr:colOff>
      <xdr:row>12</xdr:row>
      <xdr:rowOff>95250</xdr:rowOff>
    </xdr:from>
    <xdr:to>
      <xdr:col>26</xdr:col>
      <xdr:colOff>350520</xdr:colOff>
      <xdr:row>39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403860</xdr:colOff>
      <xdr:row>42</xdr:row>
      <xdr:rowOff>7620</xdr:rowOff>
    </xdr:from>
    <xdr:to>
      <xdr:col>26</xdr:col>
      <xdr:colOff>426720</xdr:colOff>
      <xdr:row>68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327660</xdr:colOff>
      <xdr:row>12</xdr:row>
      <xdr:rowOff>95250</xdr:rowOff>
    </xdr:from>
    <xdr:to>
      <xdr:col>26</xdr:col>
      <xdr:colOff>350520</xdr:colOff>
      <xdr:row>39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403860</xdr:colOff>
      <xdr:row>42</xdr:row>
      <xdr:rowOff>7620</xdr:rowOff>
    </xdr:from>
    <xdr:to>
      <xdr:col>26</xdr:col>
      <xdr:colOff>426720</xdr:colOff>
      <xdr:row>68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327660</xdr:colOff>
      <xdr:row>15</xdr:row>
      <xdr:rowOff>5602</xdr:rowOff>
    </xdr:from>
    <xdr:to>
      <xdr:col>26</xdr:col>
      <xdr:colOff>350520</xdr:colOff>
      <xdr:row>41</xdr:row>
      <xdr:rowOff>127747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403860</xdr:colOff>
      <xdr:row>42</xdr:row>
      <xdr:rowOff>7620</xdr:rowOff>
    </xdr:from>
    <xdr:to>
      <xdr:col>26</xdr:col>
      <xdr:colOff>426720</xdr:colOff>
      <xdr:row>68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327660</xdr:colOff>
      <xdr:row>12</xdr:row>
      <xdr:rowOff>95250</xdr:rowOff>
    </xdr:from>
    <xdr:to>
      <xdr:col>26</xdr:col>
      <xdr:colOff>350520</xdr:colOff>
      <xdr:row>39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403860</xdr:colOff>
      <xdr:row>42</xdr:row>
      <xdr:rowOff>7620</xdr:rowOff>
    </xdr:from>
    <xdr:to>
      <xdr:col>26</xdr:col>
      <xdr:colOff>426720</xdr:colOff>
      <xdr:row>68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327660</xdr:colOff>
      <xdr:row>12</xdr:row>
      <xdr:rowOff>95250</xdr:rowOff>
    </xdr:from>
    <xdr:to>
      <xdr:col>26</xdr:col>
      <xdr:colOff>350520</xdr:colOff>
      <xdr:row>39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403860</xdr:colOff>
      <xdr:row>42</xdr:row>
      <xdr:rowOff>7620</xdr:rowOff>
    </xdr:from>
    <xdr:to>
      <xdr:col>26</xdr:col>
      <xdr:colOff>426720</xdr:colOff>
      <xdr:row>68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6"/>
  <sheetViews>
    <sheetView topLeftCell="D1" zoomScale="85" zoomScaleNormal="85" workbookViewId="0">
      <selection activeCell="O3" sqref="O3"/>
    </sheetView>
  </sheetViews>
  <sheetFormatPr defaultRowHeight="14.4"/>
  <cols>
    <col min="16" max="16" width="13.77734375" customWidth="1"/>
  </cols>
  <sheetData>
    <row r="1" spans="1:23">
      <c r="A1" t="s">
        <v>19</v>
      </c>
      <c r="B1" t="s">
        <v>20</v>
      </c>
      <c r="C1" t="s">
        <v>21</v>
      </c>
      <c r="E1" t="s">
        <v>0</v>
      </c>
      <c r="F1" t="s">
        <v>1</v>
      </c>
      <c r="H1" t="s">
        <v>27</v>
      </c>
      <c r="I1" t="s">
        <v>28</v>
      </c>
      <c r="J1" t="s">
        <v>25</v>
      </c>
      <c r="K1" t="s">
        <v>24</v>
      </c>
      <c r="L1" t="s">
        <v>30</v>
      </c>
      <c r="M1" t="s">
        <v>31</v>
      </c>
      <c r="O1" t="s">
        <v>42</v>
      </c>
      <c r="P1" s="5">
        <f>Q1*10^8</f>
        <v>739817778.35993934</v>
      </c>
      <c r="Q1">
        <v>7.3981777835993929</v>
      </c>
      <c r="R1" s="5">
        <v>700000000.00000012</v>
      </c>
      <c r="T1" s="8">
        <v>5</v>
      </c>
    </row>
    <row r="2" spans="1:23">
      <c r="A2">
        <v>30000</v>
      </c>
      <c r="B2" s="1">
        <v>189570000</v>
      </c>
      <c r="C2">
        <v>22.32</v>
      </c>
      <c r="E2" s="5">
        <f>1+$P$2*(A2*$P$6)^(-$P$4)*COS($P$4*PI()/2)+$P$3*(A2*$P$8)^(-$P$5)*COS($P$5*PI()/2)</f>
        <v>3.3654878208484189</v>
      </c>
      <c r="F2" s="5">
        <f>$P$2*(A2*$P$6)^(-$P$4)*SIN($P$4*PI()/2)+$P$3*(A2*$P$8)^(-$P$5)*SIN($P$5*PI()/2)+($P$7*A2*$P$8)^-1</f>
        <v>1.3952622814167821</v>
      </c>
      <c r="H2" s="1">
        <f>$P$1*E2/(E2^2+F2^2)</f>
        <v>187583665.57073453</v>
      </c>
      <c r="I2" s="5">
        <f>$P$1*F2/(E2^2+F2^2)</f>
        <v>77768343.58436799</v>
      </c>
      <c r="J2">
        <f>(H2^2+I2^2)^0.5</f>
        <v>203065375.80988416</v>
      </c>
      <c r="K2">
        <f>DEGREES(ATAN(I2/H2))</f>
        <v>22.517894206343097</v>
      </c>
      <c r="L2">
        <f t="shared" ref="L2:M33" si="0">ABS((J2-B2)/B2)</f>
        <v>7.1189406603809471E-2</v>
      </c>
      <c r="M2">
        <f t="shared" si="0"/>
        <v>8.8662278827552447E-3</v>
      </c>
      <c r="O2" t="s">
        <v>43</v>
      </c>
      <c r="P2" s="5">
        <f>Q2</f>
        <v>7.3661357479743508</v>
      </c>
      <c r="Q2">
        <v>7.3661357479743508</v>
      </c>
      <c r="R2" s="5">
        <v>6.9375783123541748</v>
      </c>
      <c r="T2" s="8">
        <v>5</v>
      </c>
    </row>
    <row r="3" spans="1:23">
      <c r="A3">
        <v>18720</v>
      </c>
      <c r="B3" s="1">
        <v>167110000</v>
      </c>
      <c r="C3">
        <v>23.88</v>
      </c>
      <c r="E3" s="5">
        <f t="shared" ref="E3:E66" si="1">1+$P$2*(A3*$P$6)^(-$P$4)*COS($P$4*PI()/2)+$P$3*(A3*$P$8)^(-$P$5)*COS($P$5*PI()/2)</f>
        <v>3.7597819676170117</v>
      </c>
      <c r="F3" s="5">
        <f t="shared" ref="F3:F66" si="2">$P$2*(A3*$P$6)^(-$P$4)*SIN($P$4*PI()/2)+$P$3*(A3*$P$8)^(-$P$5)*SIN($P$5*PI()/2)+($P$7*A3*$P$8)^-1</f>
        <v>1.6648075359213306</v>
      </c>
      <c r="H3" s="1">
        <f t="shared" ref="H3:H66" si="3">$P$1*E3/(E3^2+F3^2)</f>
        <v>164515523.22987473</v>
      </c>
      <c r="I3" s="5">
        <f t="shared" ref="I3:I66" si="4">$P$1*F3/(E3^2+F3^2)</f>
        <v>72846427.055643424</v>
      </c>
      <c r="J3">
        <f t="shared" ref="J3:J66" si="5">(H3^2+I3^2)^0.5</f>
        <v>179922092.35769972</v>
      </c>
      <c r="K3">
        <f t="shared" ref="K3:K66" si="6">DEGREES(ATAN(I3/H3))</f>
        <v>23.883457892074837</v>
      </c>
      <c r="L3">
        <f t="shared" si="0"/>
        <v>7.6668615628626188E-2</v>
      </c>
      <c r="M3">
        <f t="shared" si="0"/>
        <v>1.4480285070511066E-4</v>
      </c>
      <c r="O3" t="s">
        <v>44</v>
      </c>
      <c r="P3" s="5">
        <f>Q3</f>
        <v>3.600004108883871</v>
      </c>
      <c r="Q3">
        <v>3.600004108883871</v>
      </c>
      <c r="R3" s="5">
        <v>2.5138945654900691</v>
      </c>
      <c r="T3" s="8">
        <v>1</v>
      </c>
    </row>
    <row r="4" spans="1:23">
      <c r="A4">
        <v>11640</v>
      </c>
      <c r="B4" s="1">
        <v>146560000</v>
      </c>
      <c r="C4">
        <v>25.29</v>
      </c>
      <c r="E4" s="5">
        <f t="shared" si="1"/>
        <v>4.2303861181448577</v>
      </c>
      <c r="F4" s="5">
        <f t="shared" si="2"/>
        <v>1.9987371369644917</v>
      </c>
      <c r="H4" s="1">
        <f t="shared" si="3"/>
        <v>142967345.19273987</v>
      </c>
      <c r="I4" s="5">
        <f t="shared" si="4"/>
        <v>67548004.893525481</v>
      </c>
      <c r="J4">
        <f t="shared" si="5"/>
        <v>158121455.71223339</v>
      </c>
      <c r="K4">
        <f t="shared" si="6"/>
        <v>25.289402375939879</v>
      </c>
      <c r="L4">
        <f t="shared" si="0"/>
        <v>7.8885478385871954E-2</v>
      </c>
      <c r="M4">
        <f t="shared" si="0"/>
        <v>2.3630844607354029E-5</v>
      </c>
      <c r="O4" t="s">
        <v>37</v>
      </c>
      <c r="P4" s="5">
        <f>Q4*10^(-1)</f>
        <v>0.29855337285955919</v>
      </c>
      <c r="Q4">
        <v>2.9855337285955916</v>
      </c>
      <c r="R4" s="5">
        <v>0.31189333045201928</v>
      </c>
      <c r="T4" s="8">
        <v>1</v>
      </c>
      <c r="W4" s="1"/>
    </row>
    <row r="5" spans="1:23">
      <c r="A5">
        <v>7260</v>
      </c>
      <c r="B5" s="1">
        <v>127970000</v>
      </c>
      <c r="C5">
        <v>26.88</v>
      </c>
      <c r="E5" s="5">
        <f t="shared" si="1"/>
        <v>4.786480361911857</v>
      </c>
      <c r="F5" s="5">
        <f t="shared" si="2"/>
        <v>2.4094684317743744</v>
      </c>
      <c r="H5" s="1">
        <f t="shared" si="3"/>
        <v>123315629.13630363</v>
      </c>
      <c r="I5" s="5">
        <f t="shared" si="4"/>
        <v>62075908.200245835</v>
      </c>
      <c r="J5">
        <f t="shared" si="5"/>
        <v>138058548.33427638</v>
      </c>
      <c r="K5">
        <f t="shared" si="6"/>
        <v>26.720246420835664</v>
      </c>
      <c r="L5">
        <f t="shared" si="0"/>
        <v>7.8835260875801977E-2</v>
      </c>
      <c r="M5">
        <f t="shared" si="0"/>
        <v>5.9432135105779212E-3</v>
      </c>
      <c r="O5" t="s">
        <v>45</v>
      </c>
      <c r="P5" s="5">
        <f>Q5*10^(-1)</f>
        <v>0.63863932945098612</v>
      </c>
      <c r="Q5">
        <v>6.3863932945098609</v>
      </c>
      <c r="R5" s="5">
        <v>0.66078658828389303</v>
      </c>
      <c r="T5" s="8">
        <v>5</v>
      </c>
    </row>
    <row r="6" spans="1:23">
      <c r="A6">
        <v>4518</v>
      </c>
      <c r="B6" s="1">
        <v>110460000</v>
      </c>
      <c r="C6">
        <v>28.35</v>
      </c>
      <c r="E6" s="5">
        <f t="shared" si="1"/>
        <v>5.4538226353341779</v>
      </c>
      <c r="F6" s="5">
        <f t="shared" si="2"/>
        <v>2.9238812564469359</v>
      </c>
      <c r="H6" s="1">
        <f t="shared" si="3"/>
        <v>105366705.1569445</v>
      </c>
      <c r="I6" s="5">
        <f t="shared" si="4"/>
        <v>56488770.32890223</v>
      </c>
      <c r="J6">
        <f t="shared" si="5"/>
        <v>119553852.84005673</v>
      </c>
      <c r="K6">
        <f t="shared" si="6"/>
        <v>28.196468518000472</v>
      </c>
      <c r="L6">
        <f t="shared" si="0"/>
        <v>8.2327112439405506E-2</v>
      </c>
      <c r="M6">
        <f t="shared" si="0"/>
        <v>5.4155725573026194E-3</v>
      </c>
      <c r="O6" t="s">
        <v>46</v>
      </c>
      <c r="P6" s="5">
        <f>Q6*10^(-3)</f>
        <v>1.3371310108895144E-3</v>
      </c>
      <c r="Q6">
        <v>1.3371310108895145</v>
      </c>
      <c r="R6" s="5">
        <v>1.0596037122152292E-3</v>
      </c>
      <c r="T6" s="8">
        <v>1</v>
      </c>
    </row>
    <row r="7" spans="1:23">
      <c r="A7">
        <v>2814</v>
      </c>
      <c r="B7" s="1">
        <v>94843000</v>
      </c>
      <c r="C7">
        <v>29.88</v>
      </c>
      <c r="E7" s="5">
        <f t="shared" si="1"/>
        <v>6.2534259109310408</v>
      </c>
      <c r="F7" s="5">
        <f t="shared" si="2"/>
        <v>3.5687467704062383</v>
      </c>
      <c r="H7" s="1">
        <f t="shared" si="3"/>
        <v>89241524.309604555</v>
      </c>
      <c r="I7" s="5">
        <f t="shared" si="4"/>
        <v>50928947.780339845</v>
      </c>
      <c r="J7">
        <f t="shared" si="5"/>
        <v>102751191.63841519</v>
      </c>
      <c r="K7">
        <f t="shared" si="6"/>
        <v>29.71282643076378</v>
      </c>
      <c r="L7">
        <f t="shared" si="0"/>
        <v>8.3381922107221271E-2</v>
      </c>
      <c r="M7">
        <f t="shared" si="0"/>
        <v>5.5948316344116159E-3</v>
      </c>
      <c r="O7" t="s">
        <v>47</v>
      </c>
      <c r="P7" s="5">
        <f>Q7*10^1</f>
        <v>10.076849672046329</v>
      </c>
      <c r="Q7">
        <v>1.0076849672046329</v>
      </c>
      <c r="R7" s="5">
        <v>14.719514378452837</v>
      </c>
      <c r="T7" s="8">
        <v>1</v>
      </c>
    </row>
    <row r="8" spans="1:23">
      <c r="A8">
        <v>1752</v>
      </c>
      <c r="B8" s="1">
        <v>80588000</v>
      </c>
      <c r="C8">
        <v>31.51</v>
      </c>
      <c r="E8" s="5">
        <f t="shared" si="1"/>
        <v>7.2188572714985551</v>
      </c>
      <c r="F8" s="5">
        <f t="shared" si="2"/>
        <v>4.3850912402989257</v>
      </c>
      <c r="H8" s="1">
        <f t="shared" si="3"/>
        <v>74860802.716883704</v>
      </c>
      <c r="I8" s="5">
        <f t="shared" si="4"/>
        <v>45474157.181584947</v>
      </c>
      <c r="J8">
        <f t="shared" si="5"/>
        <v>87590174.990073383</v>
      </c>
      <c r="K8">
        <f t="shared" si="6"/>
        <v>31.27656719391582</v>
      </c>
      <c r="L8">
        <f t="shared" si="0"/>
        <v>8.6888556485747045E-2</v>
      </c>
      <c r="M8">
        <f t="shared" si="0"/>
        <v>7.4082134587172728E-3</v>
      </c>
      <c r="O8" t="s">
        <v>55</v>
      </c>
      <c r="P8" s="5">
        <f>Q8*10^(-3)</f>
        <v>1.3391580308520761E-3</v>
      </c>
      <c r="Q8">
        <v>1.3391580308520761</v>
      </c>
      <c r="R8" s="1"/>
      <c r="T8" s="1"/>
    </row>
    <row r="9" spans="1:23">
      <c r="A9">
        <v>1092</v>
      </c>
      <c r="B9" s="1">
        <v>68140000</v>
      </c>
      <c r="C9">
        <v>33.090000000000003</v>
      </c>
      <c r="E9" s="5">
        <f t="shared" si="1"/>
        <v>8.3870515510391019</v>
      </c>
      <c r="F9" s="5">
        <f t="shared" si="2"/>
        <v>5.422623522422743</v>
      </c>
      <c r="H9" s="1">
        <f t="shared" si="3"/>
        <v>62205981.256375954</v>
      </c>
      <c r="I9" s="5">
        <f t="shared" si="4"/>
        <v>40219094.295947276</v>
      </c>
      <c r="J9">
        <f t="shared" si="5"/>
        <v>74075364.663664639</v>
      </c>
      <c r="K9">
        <f t="shared" si="6"/>
        <v>32.884569741764999</v>
      </c>
      <c r="L9">
        <f t="shared" si="0"/>
        <v>8.7105439736786597E-2</v>
      </c>
      <c r="M9">
        <f t="shared" si="0"/>
        <v>6.2082278100636049E-3</v>
      </c>
      <c r="P9" s="5"/>
      <c r="R9" s="1"/>
      <c r="T9" s="1"/>
    </row>
    <row r="10" spans="1:23">
      <c r="A10">
        <v>678</v>
      </c>
      <c r="B10" s="1">
        <v>57069000</v>
      </c>
      <c r="C10">
        <v>34.68</v>
      </c>
      <c r="E10" s="5">
        <f t="shared" si="1"/>
        <v>9.8247055935481242</v>
      </c>
      <c r="F10" s="5">
        <f t="shared" si="2"/>
        <v>6.7660093391076144</v>
      </c>
      <c r="H10" s="1">
        <f t="shared" si="3"/>
        <v>51077313.6771079</v>
      </c>
      <c r="I10" s="5">
        <f t="shared" si="4"/>
        <v>35175566.134296127</v>
      </c>
      <c r="J10">
        <f t="shared" si="5"/>
        <v>62017839.573286608</v>
      </c>
      <c r="K10">
        <f t="shared" si="6"/>
        <v>34.554134690199284</v>
      </c>
      <c r="L10">
        <f t="shared" si="0"/>
        <v>8.6716773962862634E-2</v>
      </c>
      <c r="M10">
        <f t="shared" si="0"/>
        <v>3.6293341926388659E-3</v>
      </c>
      <c r="P10" s="5"/>
      <c r="R10" s="1"/>
      <c r="T10" s="1"/>
      <c r="V10">
        <v>13.93</v>
      </c>
    </row>
    <row r="11" spans="1:23">
      <c r="A11">
        <v>424.2</v>
      </c>
      <c r="B11" s="1">
        <v>47460000</v>
      </c>
      <c r="C11">
        <v>36.54</v>
      </c>
      <c r="E11" s="5">
        <f t="shared" si="1"/>
        <v>11.560294208750809</v>
      </c>
      <c r="F11" s="5">
        <f t="shared" si="2"/>
        <v>8.473874777529959</v>
      </c>
      <c r="H11" s="1">
        <f t="shared" si="3"/>
        <v>41628804.572215833</v>
      </c>
      <c r="I11" s="5">
        <f t="shared" si="4"/>
        <v>30514558.774481405</v>
      </c>
      <c r="J11">
        <f t="shared" si="5"/>
        <v>51614878.352205947</v>
      </c>
      <c r="K11">
        <f t="shared" si="6"/>
        <v>36.241993648694184</v>
      </c>
      <c r="L11">
        <f t="shared" si="0"/>
        <v>8.7544845179223493E-2</v>
      </c>
      <c r="M11">
        <f t="shared" si="0"/>
        <v>8.1556199043737159E-3</v>
      </c>
      <c r="V11" t="s">
        <v>48</v>
      </c>
    </row>
    <row r="12" spans="1:23">
      <c r="A12">
        <v>264.60000000000002</v>
      </c>
      <c r="B12" s="1">
        <v>39020000</v>
      </c>
      <c r="C12">
        <v>38.33</v>
      </c>
      <c r="E12" s="5">
        <f t="shared" si="1"/>
        <v>13.715089566313555</v>
      </c>
      <c r="F12" s="5">
        <f t="shared" si="2"/>
        <v>10.708303894466681</v>
      </c>
      <c r="H12" s="1">
        <f t="shared" si="3"/>
        <v>33512627.941899132</v>
      </c>
      <c r="I12" s="5">
        <f t="shared" si="4"/>
        <v>26165589.555133279</v>
      </c>
      <c r="J12">
        <f t="shared" si="5"/>
        <v>42517458.865033999</v>
      </c>
      <c r="K12">
        <f t="shared" si="6"/>
        <v>37.981581220658271</v>
      </c>
      <c r="L12">
        <f t="shared" si="0"/>
        <v>8.9632467069041488E-2</v>
      </c>
      <c r="M12">
        <f t="shared" si="0"/>
        <v>9.0899759807390491E-3</v>
      </c>
      <c r="O12" t="s">
        <v>29</v>
      </c>
      <c r="P12" s="4">
        <f>SUM(L2:L96)+SUM(M2:M96)</f>
        <v>8.7865970668509696</v>
      </c>
      <c r="V12">
        <v>12.87</v>
      </c>
    </row>
    <row r="13" spans="1:23">
      <c r="A13">
        <v>164.4</v>
      </c>
      <c r="B13" s="1">
        <v>31851000</v>
      </c>
      <c r="C13">
        <v>40.119999999999997</v>
      </c>
      <c r="E13" s="5">
        <f t="shared" si="1"/>
        <v>16.416693648672084</v>
      </c>
      <c r="F13" s="5">
        <f t="shared" si="2"/>
        <v>13.663560547528856</v>
      </c>
      <c r="H13" s="1">
        <f t="shared" si="3"/>
        <v>26622846.84245462</v>
      </c>
      <c r="I13" s="5">
        <f t="shared" si="4"/>
        <v>22158108.54269613</v>
      </c>
      <c r="J13">
        <f t="shared" si="5"/>
        <v>34637519.371148668</v>
      </c>
      <c r="K13">
        <f t="shared" si="6"/>
        <v>39.770501833064507</v>
      </c>
      <c r="L13">
        <f t="shared" si="0"/>
        <v>8.7486087443052599E-2</v>
      </c>
      <c r="M13">
        <f t="shared" si="0"/>
        <v>8.7113202127490023E-3</v>
      </c>
    </row>
    <row r="14" spans="1:23">
      <c r="A14">
        <v>102.6</v>
      </c>
      <c r="B14" s="1">
        <v>25778000</v>
      </c>
      <c r="C14">
        <v>42.01</v>
      </c>
      <c r="E14" s="5">
        <f t="shared" si="1"/>
        <v>19.765428492429692</v>
      </c>
      <c r="F14" s="5">
        <f t="shared" si="2"/>
        <v>17.529580997781089</v>
      </c>
      <c r="H14" s="1">
        <f t="shared" si="3"/>
        <v>20950841.700460628</v>
      </c>
      <c r="I14" s="5">
        <f t="shared" si="4"/>
        <v>18580901.32984354</v>
      </c>
      <c r="J14">
        <f t="shared" si="5"/>
        <v>28003350.909973994</v>
      </c>
      <c r="K14">
        <f t="shared" si="6"/>
        <v>41.56920628582187</v>
      </c>
      <c r="L14">
        <f t="shared" si="0"/>
        <v>8.6327523856544103E-2</v>
      </c>
      <c r="M14">
        <f t="shared" si="0"/>
        <v>1.0492590197051357E-2</v>
      </c>
    </row>
    <row r="15" spans="1:23">
      <c r="A15">
        <v>64.2</v>
      </c>
      <c r="B15" s="1">
        <v>20677000</v>
      </c>
      <c r="C15">
        <v>43.93</v>
      </c>
      <c r="E15" s="5">
        <f t="shared" si="1"/>
        <v>23.951839924616703</v>
      </c>
      <c r="F15" s="5">
        <f t="shared" si="2"/>
        <v>22.630749582274472</v>
      </c>
      <c r="H15" s="1">
        <f t="shared" si="3"/>
        <v>16319138.303123949</v>
      </c>
      <c r="I15" s="5">
        <f t="shared" si="4"/>
        <v>15419038.098903447</v>
      </c>
      <c r="J15">
        <f t="shared" si="5"/>
        <v>22451303.099195004</v>
      </c>
      <c r="K15">
        <f t="shared" si="6"/>
        <v>43.375517155509762</v>
      </c>
      <c r="L15">
        <f t="shared" si="0"/>
        <v>8.5810470532234048E-2</v>
      </c>
      <c r="M15">
        <f t="shared" si="0"/>
        <v>1.2621963225363939E-2</v>
      </c>
    </row>
    <row r="16" spans="1:23">
      <c r="A16">
        <v>39.840000000000003</v>
      </c>
      <c r="B16" s="1">
        <v>16506000</v>
      </c>
      <c r="C16">
        <v>45.92</v>
      </c>
      <c r="E16" s="5">
        <f t="shared" si="1"/>
        <v>29.349924653011271</v>
      </c>
      <c r="F16" s="5">
        <f t="shared" si="2"/>
        <v>29.57963022565826</v>
      </c>
      <c r="H16" s="1">
        <f t="shared" si="3"/>
        <v>12505147.820239533</v>
      </c>
      <c r="I16" s="5">
        <f t="shared" si="4"/>
        <v>12603018.672551539</v>
      </c>
      <c r="J16">
        <f t="shared" si="5"/>
        <v>17754289.669449586</v>
      </c>
      <c r="K16">
        <f t="shared" si="6"/>
        <v>45.22333603594015</v>
      </c>
      <c r="L16">
        <f t="shared" si="0"/>
        <v>7.5626418844637486E-2</v>
      </c>
      <c r="M16">
        <f t="shared" si="0"/>
        <v>1.5171253572731958E-2</v>
      </c>
    </row>
    <row r="17" spans="1:13">
      <c r="A17">
        <v>24.84</v>
      </c>
      <c r="B17" s="1">
        <v>13183000</v>
      </c>
      <c r="C17">
        <v>47.92</v>
      </c>
      <c r="E17" s="5">
        <f t="shared" si="1"/>
        <v>36.168793741269724</v>
      </c>
      <c r="F17" s="5">
        <f t="shared" si="2"/>
        <v>38.861061390861288</v>
      </c>
      <c r="H17" s="1">
        <f t="shared" si="3"/>
        <v>9494273.6869439874</v>
      </c>
      <c r="I17" s="5">
        <f t="shared" si="4"/>
        <v>10200991.364248268</v>
      </c>
      <c r="J17">
        <f t="shared" si="5"/>
        <v>13935618.309069199</v>
      </c>
      <c r="K17">
        <f t="shared" si="6"/>
        <v>47.055040888920843</v>
      </c>
      <c r="L17">
        <f t="shared" si="0"/>
        <v>5.7090063647819121E-2</v>
      </c>
      <c r="M17">
        <f t="shared" si="0"/>
        <v>1.8050064922353067E-2</v>
      </c>
    </row>
    <row r="18" spans="1:13">
      <c r="A18">
        <v>15.48</v>
      </c>
      <c r="B18" s="1">
        <v>10523000</v>
      </c>
      <c r="C18">
        <v>49.83</v>
      </c>
      <c r="E18" s="5">
        <f t="shared" si="1"/>
        <v>44.919872938010677</v>
      </c>
      <c r="F18" s="5">
        <f t="shared" si="2"/>
        <v>51.46606516547152</v>
      </c>
      <c r="H18" s="1">
        <f t="shared" si="3"/>
        <v>7121431.1556727188</v>
      </c>
      <c r="I18" s="5">
        <f t="shared" si="4"/>
        <v>8159240.3530405601</v>
      </c>
      <c r="J18">
        <f t="shared" si="5"/>
        <v>10829957.748932889</v>
      </c>
      <c r="K18">
        <f t="shared" si="6"/>
        <v>48.885360224892793</v>
      </c>
      <c r="L18">
        <f t="shared" si="0"/>
        <v>2.9170174753671837E-2</v>
      </c>
      <c r="M18">
        <f t="shared" si="0"/>
        <v>1.8957250152663165E-2</v>
      </c>
    </row>
    <row r="19" spans="1:13">
      <c r="A19">
        <v>9.66</v>
      </c>
      <c r="B19" s="1">
        <v>8304800</v>
      </c>
      <c r="C19">
        <v>51.78</v>
      </c>
      <c r="E19" s="5">
        <f t="shared" si="1"/>
        <v>56.166567895314614</v>
      </c>
      <c r="F19" s="5">
        <f t="shared" si="2"/>
        <v>68.632338276612984</v>
      </c>
      <c r="H19" s="1">
        <f t="shared" si="3"/>
        <v>5283229.0459142579</v>
      </c>
      <c r="I19" s="5">
        <f t="shared" si="4"/>
        <v>6455804.1671309331</v>
      </c>
      <c r="J19">
        <f t="shared" si="5"/>
        <v>8342057.0961806057</v>
      </c>
      <c r="K19">
        <f t="shared" si="6"/>
        <v>50.704174582082267</v>
      </c>
      <c r="L19">
        <f t="shared" si="0"/>
        <v>4.4862123326998484E-3</v>
      </c>
      <c r="M19">
        <f t="shared" si="0"/>
        <v>2.0776852412470726E-2</v>
      </c>
    </row>
    <row r="20" spans="1:13">
      <c r="A20">
        <v>6</v>
      </c>
      <c r="B20" s="1">
        <v>6489800</v>
      </c>
      <c r="C20">
        <v>53.75</v>
      </c>
      <c r="E20" s="5">
        <f t="shared" si="1"/>
        <v>70.89698100713349</v>
      </c>
      <c r="F20" s="5">
        <f t="shared" si="2"/>
        <v>92.509000544108886</v>
      </c>
      <c r="H20" s="1">
        <f t="shared" si="3"/>
        <v>3861138.0923351068</v>
      </c>
      <c r="I20" s="5">
        <f t="shared" si="4"/>
        <v>5038155.6564272931</v>
      </c>
      <c r="J20">
        <f t="shared" si="5"/>
        <v>6347550.6919182232</v>
      </c>
      <c r="K20">
        <f t="shared" si="6"/>
        <v>52.53419246095492</v>
      </c>
      <c r="L20">
        <f t="shared" si="0"/>
        <v>2.1918904755428032E-2</v>
      </c>
      <c r="M20">
        <f t="shared" si="0"/>
        <v>2.2619675145024751E-2</v>
      </c>
    </row>
    <row r="21" spans="1:13">
      <c r="A21">
        <v>1250</v>
      </c>
      <c r="B21" s="1">
        <v>78662000</v>
      </c>
      <c r="C21">
        <v>33.04</v>
      </c>
      <c r="E21" s="5">
        <f t="shared" si="1"/>
        <v>8.0294545245008013</v>
      </c>
      <c r="F21" s="5">
        <f t="shared" si="2"/>
        <v>5.0995808712578441</v>
      </c>
      <c r="H21" s="1">
        <f t="shared" si="3"/>
        <v>65655099.246802405</v>
      </c>
      <c r="I21" s="5">
        <f t="shared" si="4"/>
        <v>41698161.089011773</v>
      </c>
      <c r="J21">
        <f t="shared" si="5"/>
        <v>77777430.500837773</v>
      </c>
      <c r="K21">
        <f t="shared" si="6"/>
        <v>32.420008104566797</v>
      </c>
      <c r="L21">
        <f t="shared" si="0"/>
        <v>1.1245194619539637E-2</v>
      </c>
      <c r="M21">
        <f t="shared" si="0"/>
        <v>1.8764887876307566E-2</v>
      </c>
    </row>
    <row r="22" spans="1:13">
      <c r="A22">
        <v>780</v>
      </c>
      <c r="B22" s="1">
        <v>65853000</v>
      </c>
      <c r="C22">
        <v>34.71</v>
      </c>
      <c r="E22" s="5">
        <f t="shared" si="1"/>
        <v>9.3711983365500551</v>
      </c>
      <c r="F22" s="5">
        <f t="shared" si="2"/>
        <v>6.3348263639030868</v>
      </c>
      <c r="H22" s="1">
        <f t="shared" si="3"/>
        <v>54185326.680112034</v>
      </c>
      <c r="I22" s="5">
        <f t="shared" si="4"/>
        <v>36628681.163549252</v>
      </c>
      <c r="J22">
        <f t="shared" si="5"/>
        <v>65404204.079030037</v>
      </c>
      <c r="K22">
        <f t="shared" si="6"/>
        <v>34.058258158257566</v>
      </c>
      <c r="L22">
        <f t="shared" si="0"/>
        <v>6.8151173214578394E-3</v>
      </c>
      <c r="M22">
        <f t="shared" si="0"/>
        <v>1.8776774466794446E-2</v>
      </c>
    </row>
    <row r="23" spans="1:13">
      <c r="A23">
        <v>485</v>
      </c>
      <c r="B23" s="1">
        <v>54659000</v>
      </c>
      <c r="C23">
        <v>36.380000000000003</v>
      </c>
      <c r="E23" s="5">
        <f t="shared" si="1"/>
        <v>11.027497088004482</v>
      </c>
      <c r="F23" s="5">
        <f t="shared" si="2"/>
        <v>7.9402801968363788</v>
      </c>
      <c r="H23" s="1">
        <f t="shared" si="3"/>
        <v>44181820.116354644</v>
      </c>
      <c r="I23" s="5">
        <f t="shared" si="4"/>
        <v>31812842.799268521</v>
      </c>
      <c r="J23">
        <f t="shared" si="5"/>
        <v>54443458.705017</v>
      </c>
      <c r="K23">
        <f t="shared" si="6"/>
        <v>35.755537550499454</v>
      </c>
      <c r="L23">
        <f t="shared" si="0"/>
        <v>3.9433816019868563E-3</v>
      </c>
      <c r="M23">
        <f t="shared" si="0"/>
        <v>1.7164993114363609E-2</v>
      </c>
    </row>
    <row r="24" spans="1:13">
      <c r="A24">
        <v>302.5</v>
      </c>
      <c r="B24" s="1">
        <v>44973000</v>
      </c>
      <c r="C24">
        <v>38.020000000000003</v>
      </c>
      <c r="E24" s="5">
        <f t="shared" si="1"/>
        <v>13.056411148429858</v>
      </c>
      <c r="F24" s="5">
        <f t="shared" si="2"/>
        <v>10.012888474840969</v>
      </c>
      <c r="H24" s="1">
        <f t="shared" si="3"/>
        <v>35679249.840388298</v>
      </c>
      <c r="I24" s="5">
        <f t="shared" si="4"/>
        <v>27362216.573637694</v>
      </c>
      <c r="J24">
        <f t="shared" si="5"/>
        <v>44963315.769586012</v>
      </c>
      <c r="K24">
        <f t="shared" si="6"/>
        <v>37.484396203677505</v>
      </c>
      <c r="L24">
        <f t="shared" si="0"/>
        <v>2.1533432090339164E-4</v>
      </c>
      <c r="M24">
        <f t="shared" si="0"/>
        <v>1.4087422312532818E-2</v>
      </c>
    </row>
    <row r="25" spans="1:13">
      <c r="A25">
        <v>188.25</v>
      </c>
      <c r="B25" s="1">
        <v>36724000</v>
      </c>
      <c r="C25">
        <v>39.69</v>
      </c>
      <c r="E25" s="5">
        <f t="shared" si="1"/>
        <v>15.585605068502742</v>
      </c>
      <c r="F25" s="5">
        <f t="shared" si="2"/>
        <v>12.737684128943867</v>
      </c>
      <c r="H25" s="1">
        <f t="shared" si="3"/>
        <v>28459168.617537081</v>
      </c>
      <c r="I25" s="5">
        <f t="shared" si="4"/>
        <v>23258891.703545775</v>
      </c>
      <c r="J25">
        <f t="shared" si="5"/>
        <v>36754595.925933912</v>
      </c>
      <c r="K25">
        <f t="shared" si="6"/>
        <v>39.258179433023969</v>
      </c>
      <c r="L25">
        <f t="shared" si="0"/>
        <v>8.3313162874176002E-4</v>
      </c>
      <c r="M25">
        <f t="shared" si="0"/>
        <v>1.0879832879214636E-2</v>
      </c>
    </row>
    <row r="26" spans="1:13">
      <c r="A26">
        <v>117.25</v>
      </c>
      <c r="B26" s="1">
        <v>29714000</v>
      </c>
      <c r="C26">
        <v>41.42</v>
      </c>
      <c r="E26" s="5">
        <f t="shared" si="1"/>
        <v>18.739170653054835</v>
      </c>
      <c r="F26" s="5">
        <f t="shared" si="2"/>
        <v>16.322940636500856</v>
      </c>
      <c r="H26" s="1">
        <f t="shared" si="3"/>
        <v>22447677.961799521</v>
      </c>
      <c r="I26" s="5">
        <f t="shared" si="4"/>
        <v>19553272.745184701</v>
      </c>
      <c r="J26">
        <f t="shared" si="5"/>
        <v>29769593.899216071</v>
      </c>
      <c r="K26">
        <f t="shared" si="6"/>
        <v>41.057817106986242</v>
      </c>
      <c r="L26">
        <f t="shared" si="0"/>
        <v>1.8709665213727795E-3</v>
      </c>
      <c r="M26">
        <f t="shared" si="0"/>
        <v>8.7441548289174213E-3</v>
      </c>
    </row>
    <row r="27" spans="1:13">
      <c r="A27">
        <v>73</v>
      </c>
      <c r="B27" s="1">
        <v>23833000</v>
      </c>
      <c r="C27">
        <v>43.21</v>
      </c>
      <c r="E27" s="5">
        <f t="shared" si="1"/>
        <v>22.706704475373662</v>
      </c>
      <c r="F27" s="5">
        <f t="shared" si="2"/>
        <v>21.085120249484699</v>
      </c>
      <c r="H27" s="1">
        <f t="shared" si="3"/>
        <v>17495553.930623312</v>
      </c>
      <c r="I27" s="5">
        <f t="shared" si="4"/>
        <v>16246120.561379554</v>
      </c>
      <c r="J27">
        <f t="shared" si="5"/>
        <v>23875318.649899278</v>
      </c>
      <c r="K27">
        <f t="shared" si="6"/>
        <v>42.87934157824602</v>
      </c>
      <c r="L27">
        <f t="shared" si="0"/>
        <v>1.7756325221028758E-3</v>
      </c>
      <c r="M27">
        <f t="shared" si="0"/>
        <v>7.6523587538528288E-3</v>
      </c>
    </row>
    <row r="28" spans="1:13">
      <c r="A28">
        <v>45.5</v>
      </c>
      <c r="B28" s="1">
        <v>18941000</v>
      </c>
      <c r="C28">
        <v>45.02</v>
      </c>
      <c r="E28" s="5">
        <f t="shared" si="1"/>
        <v>27.713494591235026</v>
      </c>
      <c r="F28" s="5">
        <f t="shared" si="2"/>
        <v>27.432799338302182</v>
      </c>
      <c r="H28" s="1">
        <f t="shared" si="3"/>
        <v>13483484.414325792</v>
      </c>
      <c r="I28" s="5">
        <f t="shared" si="4"/>
        <v>13346917.369140077</v>
      </c>
      <c r="J28">
        <f t="shared" si="5"/>
        <v>18972204.806242727</v>
      </c>
      <c r="K28">
        <f t="shared" si="6"/>
        <v>44.708366359955633</v>
      </c>
      <c r="L28">
        <f t="shared" si="0"/>
        <v>1.6474740638153604E-3</v>
      </c>
      <c r="M28">
        <f t="shared" si="0"/>
        <v>6.9221155052059079E-3</v>
      </c>
    </row>
    <row r="29" spans="1:13">
      <c r="A29">
        <v>28.25</v>
      </c>
      <c r="B29" s="1">
        <v>14936000</v>
      </c>
      <c r="C29">
        <v>46.88</v>
      </c>
      <c r="E29" s="5">
        <f t="shared" si="1"/>
        <v>34.143049729924684</v>
      </c>
      <c r="F29" s="5">
        <f t="shared" si="2"/>
        <v>36.050283202799811</v>
      </c>
      <c r="H29" s="1">
        <f t="shared" si="3"/>
        <v>10245775.429759204</v>
      </c>
      <c r="I29" s="5">
        <f t="shared" si="4"/>
        <v>10818105.259981474</v>
      </c>
      <c r="J29">
        <f t="shared" si="5"/>
        <v>14899909.91828797</v>
      </c>
      <c r="K29">
        <f t="shared" si="6"/>
        <v>46.556409191572506</v>
      </c>
      <c r="L29">
        <f t="shared" si="0"/>
        <v>2.4163150583844319E-3</v>
      </c>
      <c r="M29">
        <f t="shared" si="0"/>
        <v>6.9025343094602553E-3</v>
      </c>
    </row>
    <row r="30" spans="1:13">
      <c r="A30">
        <v>17.675000000000001</v>
      </c>
      <c r="B30" s="1">
        <v>11635000</v>
      </c>
      <c r="C30">
        <v>48.81</v>
      </c>
      <c r="E30" s="5">
        <f t="shared" si="1"/>
        <v>42.239974948303015</v>
      </c>
      <c r="F30" s="5">
        <f t="shared" si="2"/>
        <v>47.530384987199731</v>
      </c>
      <c r="H30" s="1">
        <f t="shared" si="3"/>
        <v>7728705.5010210481</v>
      </c>
      <c r="I30" s="5">
        <f t="shared" si="4"/>
        <v>8696699.0005513001</v>
      </c>
      <c r="J30">
        <f t="shared" si="5"/>
        <v>11634666.399502093</v>
      </c>
      <c r="K30">
        <f t="shared" si="6"/>
        <v>48.372694289747209</v>
      </c>
      <c r="L30">
        <f t="shared" si="0"/>
        <v>2.867215280679223E-5</v>
      </c>
      <c r="M30">
        <f t="shared" si="0"/>
        <v>8.9593466554557209E-3</v>
      </c>
    </row>
    <row r="31" spans="1:13">
      <c r="A31">
        <v>11.025</v>
      </c>
      <c r="B31" s="1">
        <v>8985300</v>
      </c>
      <c r="C31">
        <v>50.79</v>
      </c>
      <c r="E31" s="5">
        <f t="shared" si="1"/>
        <v>52.71827919127815</v>
      </c>
      <c r="F31" s="5">
        <f t="shared" si="2"/>
        <v>63.263410844024378</v>
      </c>
      <c r="H31" s="1">
        <f t="shared" si="3"/>
        <v>5751243.4672306776</v>
      </c>
      <c r="I31" s="5">
        <f t="shared" si="4"/>
        <v>6901653.1630573571</v>
      </c>
      <c r="J31">
        <f t="shared" si="5"/>
        <v>8983853.1712457966</v>
      </c>
      <c r="K31">
        <f t="shared" si="6"/>
        <v>50.195086258800501</v>
      </c>
      <c r="L31">
        <f t="shared" si="0"/>
        <v>1.6102175266306012E-4</v>
      </c>
      <c r="M31">
        <f t="shared" si="0"/>
        <v>1.1713206166558344E-2</v>
      </c>
    </row>
    <row r="32" spans="1:13">
      <c r="A32">
        <v>6.85</v>
      </c>
      <c r="B32" s="1">
        <v>6862900</v>
      </c>
      <c r="C32">
        <v>52.8</v>
      </c>
      <c r="E32" s="5">
        <f t="shared" si="1"/>
        <v>66.40136442194985</v>
      </c>
      <c r="F32" s="5">
        <f t="shared" si="2"/>
        <v>85.068495424142</v>
      </c>
      <c r="H32" s="1">
        <f t="shared" si="3"/>
        <v>4218254.7890037857</v>
      </c>
      <c r="I32" s="5">
        <f t="shared" si="4"/>
        <v>5404114.6795714656</v>
      </c>
      <c r="J32">
        <f t="shared" si="5"/>
        <v>6855518.1375963967</v>
      </c>
      <c r="K32">
        <f t="shared" si="6"/>
        <v>52.025700345411146</v>
      </c>
      <c r="L32">
        <f t="shared" si="0"/>
        <v>1.0756185291353904E-3</v>
      </c>
      <c r="M32">
        <f t="shared" si="0"/>
        <v>1.4664766185394917E-2</v>
      </c>
    </row>
    <row r="33" spans="1:13">
      <c r="A33">
        <v>4.2750000000000004</v>
      </c>
      <c r="B33" s="1">
        <v>5195100</v>
      </c>
      <c r="C33">
        <v>54.86</v>
      </c>
      <c r="E33" s="5">
        <f t="shared" si="1"/>
        <v>84.039118080735335</v>
      </c>
      <c r="F33" s="5">
        <f t="shared" si="2"/>
        <v>114.96597474130091</v>
      </c>
      <c r="H33" s="1">
        <f t="shared" si="3"/>
        <v>3065799.0147949639</v>
      </c>
      <c r="I33" s="5">
        <f t="shared" si="4"/>
        <v>4194029.8773508864</v>
      </c>
      <c r="J33">
        <f t="shared" si="5"/>
        <v>5195094.8221596172</v>
      </c>
      <c r="K33">
        <f t="shared" si="6"/>
        <v>53.833524157350844</v>
      </c>
      <c r="L33">
        <f t="shared" si="0"/>
        <v>9.9667771222730189E-7</v>
      </c>
      <c r="M33">
        <f t="shared" si="0"/>
        <v>1.8710824692839145E-2</v>
      </c>
    </row>
    <row r="34" spans="1:13">
      <c r="A34">
        <v>2.6749999999999998</v>
      </c>
      <c r="B34" s="1">
        <v>3880300</v>
      </c>
      <c r="C34">
        <v>56.95</v>
      </c>
      <c r="E34" s="5">
        <f t="shared" si="1"/>
        <v>106.92012580767366</v>
      </c>
      <c r="F34" s="5">
        <f t="shared" si="2"/>
        <v>156.32108400496463</v>
      </c>
      <c r="H34" s="1">
        <f t="shared" si="3"/>
        <v>2205335.6965194088</v>
      </c>
      <c r="I34" s="5">
        <f t="shared" si="4"/>
        <v>3224280.4062433648</v>
      </c>
      <c r="J34">
        <f t="shared" si="5"/>
        <v>3906339.6770413634</v>
      </c>
      <c r="K34">
        <f t="shared" si="6"/>
        <v>55.628744960367925</v>
      </c>
      <c r="L34">
        <f t="shared" ref="L34:M65" si="7">ABS((J34-B34)/B34)</f>
        <v>6.7107380979211494E-3</v>
      </c>
      <c r="M34">
        <f t="shared" si="7"/>
        <v>2.3200264084847724E-2</v>
      </c>
    </row>
    <row r="35" spans="1:13">
      <c r="A35">
        <v>1.66</v>
      </c>
      <c r="B35" s="1">
        <v>2858400</v>
      </c>
      <c r="C35">
        <v>59.04</v>
      </c>
      <c r="E35" s="5">
        <f t="shared" si="1"/>
        <v>137.47770440959778</v>
      </c>
      <c r="F35" s="5">
        <f t="shared" si="2"/>
        <v>215.44311119035359</v>
      </c>
      <c r="H35" s="1">
        <f t="shared" si="3"/>
        <v>1557178.6113787729</v>
      </c>
      <c r="I35" s="5">
        <f t="shared" si="4"/>
        <v>2440274.9969914113</v>
      </c>
      <c r="J35">
        <f t="shared" si="5"/>
        <v>2894779.316057954</v>
      </c>
      <c r="K35">
        <f t="shared" si="6"/>
        <v>57.45739955723338</v>
      </c>
      <c r="L35">
        <f t="shared" si="7"/>
        <v>1.2727160669589274E-2</v>
      </c>
      <c r="M35">
        <f t="shared" si="7"/>
        <v>2.6805563054990163E-2</v>
      </c>
    </row>
    <row r="36" spans="1:13">
      <c r="A36">
        <v>1.0349999999999999</v>
      </c>
      <c r="B36" s="1">
        <v>2072600</v>
      </c>
      <c r="C36">
        <v>61.15</v>
      </c>
      <c r="E36" s="5">
        <f t="shared" si="1"/>
        <v>177.36601600580289</v>
      </c>
      <c r="F36" s="5">
        <f t="shared" si="2"/>
        <v>298.40864871924447</v>
      </c>
      <c r="H36" s="1">
        <f t="shared" si="3"/>
        <v>1088892.4107595389</v>
      </c>
      <c r="I36" s="5">
        <f t="shared" si="4"/>
        <v>1832002.0949490322</v>
      </c>
      <c r="J36">
        <f t="shared" si="5"/>
        <v>2131177.6927575427</v>
      </c>
      <c r="K36">
        <f t="shared" si="6"/>
        <v>59.273897300580948</v>
      </c>
      <c r="L36">
        <f t="shared" si="7"/>
        <v>2.8262902999875862E-2</v>
      </c>
      <c r="M36">
        <f t="shared" si="7"/>
        <v>3.0680338502355686E-2</v>
      </c>
    </row>
    <row r="37" spans="1:13">
      <c r="A37">
        <v>0.64500000000000002</v>
      </c>
      <c r="B37" s="1">
        <v>1480600</v>
      </c>
      <c r="C37">
        <v>63.22</v>
      </c>
      <c r="E37" s="5">
        <f t="shared" si="1"/>
        <v>230.12603442365008</v>
      </c>
      <c r="F37" s="5">
        <f t="shared" si="2"/>
        <v>416.89558528462766</v>
      </c>
      <c r="H37" s="1">
        <f t="shared" si="3"/>
        <v>750799.92516959284</v>
      </c>
      <c r="I37" s="5">
        <f t="shared" si="4"/>
        <v>1360146.7344585869</v>
      </c>
      <c r="J37">
        <f t="shared" si="5"/>
        <v>1553608.5951400448</v>
      </c>
      <c r="K37">
        <f t="shared" si="6"/>
        <v>61.101337018731009</v>
      </c>
      <c r="L37">
        <f t="shared" si="7"/>
        <v>4.9310141253576127E-2</v>
      </c>
      <c r="M37">
        <f t="shared" si="7"/>
        <v>3.3512543202609775E-2</v>
      </c>
    </row>
    <row r="38" spans="1:13">
      <c r="A38">
        <v>0.40250000000000002</v>
      </c>
      <c r="B38" s="1">
        <v>1056300</v>
      </c>
      <c r="C38">
        <v>65.12</v>
      </c>
      <c r="E38" s="5">
        <f t="shared" si="1"/>
        <v>299.82996088471668</v>
      </c>
      <c r="F38" s="5">
        <f t="shared" si="2"/>
        <v>586.76550322469757</v>
      </c>
      <c r="H38" s="1">
        <f t="shared" si="3"/>
        <v>510879.19062510278</v>
      </c>
      <c r="I38" s="5">
        <f t="shared" si="4"/>
        <v>999787.62792629481</v>
      </c>
      <c r="J38">
        <f t="shared" si="5"/>
        <v>1122752.3539802744</v>
      </c>
      <c r="K38">
        <f t="shared" si="6"/>
        <v>62.933525942101589</v>
      </c>
      <c r="L38">
        <f t="shared" si="7"/>
        <v>6.2910493212415416E-2</v>
      </c>
      <c r="M38">
        <f t="shared" si="7"/>
        <v>3.3576075827678367E-2</v>
      </c>
    </row>
    <row r="39" spans="1:13">
      <c r="A39">
        <v>0.25</v>
      </c>
      <c r="B39">
        <v>753890</v>
      </c>
      <c r="C39">
        <v>66.930000000000007</v>
      </c>
      <c r="E39" s="5">
        <f t="shared" si="1"/>
        <v>393.45124115030399</v>
      </c>
      <c r="F39" s="5">
        <f t="shared" si="2"/>
        <v>835.81646992890001</v>
      </c>
      <c r="H39" s="1">
        <f t="shared" si="3"/>
        <v>341088.11048711947</v>
      </c>
      <c r="I39" s="5">
        <f t="shared" si="4"/>
        <v>724580.40698658128</v>
      </c>
      <c r="J39">
        <f t="shared" si="5"/>
        <v>800848.21614617656</v>
      </c>
      <c r="K39">
        <f t="shared" si="6"/>
        <v>64.791814145518117</v>
      </c>
      <c r="L39">
        <f t="shared" si="7"/>
        <v>6.2287888347340545E-2</v>
      </c>
      <c r="M39">
        <f t="shared" si="7"/>
        <v>3.1946598752157322E-2</v>
      </c>
    </row>
    <row r="40" spans="1:13">
      <c r="A40">
        <v>50</v>
      </c>
      <c r="B40" s="1">
        <v>21487000</v>
      </c>
      <c r="C40">
        <v>45.62</v>
      </c>
      <c r="E40" s="5">
        <f t="shared" si="1"/>
        <v>26.617162301544536</v>
      </c>
      <c r="F40" s="5">
        <f t="shared" si="2"/>
        <v>26.01357292211657</v>
      </c>
      <c r="H40" s="1">
        <f t="shared" si="3"/>
        <v>14216101.703804508</v>
      </c>
      <c r="I40" s="5">
        <f t="shared" si="4"/>
        <v>13893727.443615764</v>
      </c>
      <c r="J40">
        <f t="shared" si="5"/>
        <v>19877957.891352806</v>
      </c>
      <c r="K40">
        <f t="shared" si="6"/>
        <v>44.342938915730358</v>
      </c>
      <c r="L40">
        <f t="shared" si="7"/>
        <v>7.4884446811895281E-2</v>
      </c>
      <c r="M40">
        <f t="shared" si="7"/>
        <v>2.7993447704288469E-2</v>
      </c>
    </row>
    <row r="41" spans="1:13">
      <c r="A41">
        <v>31.2</v>
      </c>
      <c r="B41" s="1">
        <v>16851000</v>
      </c>
      <c r="C41">
        <v>47.88</v>
      </c>
      <c r="E41" s="5">
        <f t="shared" si="1"/>
        <v>32.669444862279391</v>
      </c>
      <c r="F41" s="5">
        <f t="shared" si="2"/>
        <v>34.033224204213596</v>
      </c>
      <c r="H41" s="1">
        <f t="shared" si="3"/>
        <v>10859968.899554348</v>
      </c>
      <c r="I41" s="5">
        <f t="shared" si="4"/>
        <v>11313316.096046219</v>
      </c>
      <c r="J41">
        <f t="shared" si="5"/>
        <v>15682156.917603718</v>
      </c>
      <c r="K41">
        <f t="shared" si="6"/>
        <v>46.171286191757808</v>
      </c>
      <c r="L41">
        <f t="shared" si="7"/>
        <v>6.9363425458209116E-2</v>
      </c>
      <c r="M41">
        <f t="shared" si="7"/>
        <v>3.5687422895618097E-2</v>
      </c>
    </row>
    <row r="42" spans="1:13">
      <c r="A42">
        <v>19.399999999999999</v>
      </c>
      <c r="B42" s="1">
        <v>13060000</v>
      </c>
      <c r="C42">
        <v>49.89</v>
      </c>
      <c r="E42" s="5">
        <f t="shared" si="1"/>
        <v>40.468305535486522</v>
      </c>
      <c r="F42" s="5">
        <f t="shared" si="2"/>
        <v>44.964150525131295</v>
      </c>
      <c r="H42" s="1">
        <f t="shared" si="3"/>
        <v>8181311.8517116224</v>
      </c>
      <c r="I42" s="5">
        <f t="shared" si="4"/>
        <v>9090218.4493695144</v>
      </c>
      <c r="J42">
        <f t="shared" si="5"/>
        <v>12229715.249024196</v>
      </c>
      <c r="K42">
        <f t="shared" si="6"/>
        <v>48.012386177828596</v>
      </c>
      <c r="L42">
        <f t="shared" si="7"/>
        <v>6.3574636368744594E-2</v>
      </c>
      <c r="M42">
        <f t="shared" si="7"/>
        <v>3.7635073605359892E-2</v>
      </c>
    </row>
    <row r="43" spans="1:13">
      <c r="A43">
        <v>12.1</v>
      </c>
      <c r="B43" s="1">
        <v>10011000</v>
      </c>
      <c r="C43">
        <v>51.81</v>
      </c>
      <c r="E43" s="5">
        <f t="shared" si="1"/>
        <v>50.43579668225599</v>
      </c>
      <c r="F43" s="5">
        <f t="shared" si="2"/>
        <v>59.759652990218697</v>
      </c>
      <c r="H43" s="1">
        <f t="shared" si="3"/>
        <v>6101943.7829750162</v>
      </c>
      <c r="I43" s="5">
        <f t="shared" si="4"/>
        <v>7229984.7930170232</v>
      </c>
      <c r="J43">
        <f t="shared" si="5"/>
        <v>9460782.1049765684</v>
      </c>
      <c r="K43">
        <f t="shared" si="6"/>
        <v>49.836390342675728</v>
      </c>
      <c r="L43">
        <f t="shared" si="7"/>
        <v>5.4961332037102351E-2</v>
      </c>
      <c r="M43">
        <f t="shared" si="7"/>
        <v>3.8093218632006848E-2</v>
      </c>
    </row>
    <row r="44" spans="1:13">
      <c r="A44">
        <v>7.53</v>
      </c>
      <c r="B44" s="1">
        <v>7608600</v>
      </c>
      <c r="C44">
        <v>53.72</v>
      </c>
      <c r="E44" s="5">
        <f t="shared" si="1"/>
        <v>63.386706845672919</v>
      </c>
      <c r="F44" s="5">
        <f t="shared" si="2"/>
        <v>80.152635534512257</v>
      </c>
      <c r="H44" s="1">
        <f t="shared" si="3"/>
        <v>4490823.3502643239</v>
      </c>
      <c r="I44" s="5">
        <f t="shared" si="4"/>
        <v>5678656.3801142732</v>
      </c>
      <c r="J44">
        <f t="shared" si="5"/>
        <v>7239795.0693850322</v>
      </c>
      <c r="K44">
        <f t="shared" si="6"/>
        <v>51.66217187016003</v>
      </c>
      <c r="L44">
        <f t="shared" si="7"/>
        <v>4.8472114530264156E-2</v>
      </c>
      <c r="M44">
        <f t="shared" si="7"/>
        <v>3.8306554911391823E-2</v>
      </c>
    </row>
    <row r="45" spans="1:13">
      <c r="A45">
        <v>4.6900000000000004</v>
      </c>
      <c r="B45" s="1">
        <v>5726300</v>
      </c>
      <c r="C45">
        <v>55.64</v>
      </c>
      <c r="E45" s="5">
        <f t="shared" si="1"/>
        <v>80.194789959482051</v>
      </c>
      <c r="F45" s="5">
        <f t="shared" si="2"/>
        <v>108.29235916323692</v>
      </c>
      <c r="H45" s="1">
        <f t="shared" si="3"/>
        <v>3267325.4606473441</v>
      </c>
      <c r="I45" s="5">
        <f t="shared" si="4"/>
        <v>4412086.9007373098</v>
      </c>
      <c r="J45">
        <f t="shared" si="5"/>
        <v>5490166.3440602729</v>
      </c>
      <c r="K45">
        <f t="shared" si="6"/>
        <v>53.478583488897875</v>
      </c>
      <c r="L45">
        <f t="shared" si="7"/>
        <v>4.1236689649464239E-2</v>
      </c>
      <c r="M45">
        <f t="shared" si="7"/>
        <v>3.8846450594933954E-2</v>
      </c>
    </row>
    <row r="46" spans="1:13">
      <c r="A46">
        <v>2.92</v>
      </c>
      <c r="B46" s="1">
        <v>4260200</v>
      </c>
      <c r="C46">
        <v>57.56</v>
      </c>
      <c r="E46" s="5">
        <f t="shared" si="1"/>
        <v>102.16532613866764</v>
      </c>
      <c r="F46" s="5">
        <f t="shared" si="2"/>
        <v>147.50802090941221</v>
      </c>
      <c r="H46" s="1">
        <f t="shared" si="3"/>
        <v>2347585.2830654043</v>
      </c>
      <c r="I46" s="5">
        <f t="shared" si="4"/>
        <v>3389483.2239954718</v>
      </c>
      <c r="J46">
        <f t="shared" si="5"/>
        <v>4123075.6950378697</v>
      </c>
      <c r="K46">
        <f t="shared" si="6"/>
        <v>55.293192768638662</v>
      </c>
      <c r="L46">
        <f t="shared" si="7"/>
        <v>3.2187292841211745E-2</v>
      </c>
      <c r="M46">
        <f t="shared" si="7"/>
        <v>3.9381640572643165E-2</v>
      </c>
    </row>
    <row r="47" spans="1:13">
      <c r="A47">
        <v>1.82</v>
      </c>
      <c r="B47" s="1">
        <v>3132400</v>
      </c>
      <c r="C47">
        <v>59.48</v>
      </c>
      <c r="E47" s="5">
        <f t="shared" si="1"/>
        <v>130.9092813493597</v>
      </c>
      <c r="F47" s="5">
        <f t="shared" si="2"/>
        <v>202.38891145256957</v>
      </c>
      <c r="H47" s="1">
        <f t="shared" si="3"/>
        <v>1666979.2620074386</v>
      </c>
      <c r="I47" s="5">
        <f t="shared" si="4"/>
        <v>2577190.2096943525</v>
      </c>
      <c r="J47">
        <f t="shared" si="5"/>
        <v>3069320.6474572327</v>
      </c>
      <c r="K47">
        <f t="shared" si="6"/>
        <v>57.104386289203092</v>
      </c>
      <c r="L47">
        <f t="shared" si="7"/>
        <v>2.0137706724162718E-2</v>
      </c>
      <c r="M47">
        <f t="shared" si="7"/>
        <v>3.9939705964978235E-2</v>
      </c>
    </row>
    <row r="48" spans="1:13">
      <c r="A48">
        <v>1.1299999999999999</v>
      </c>
      <c r="B48" s="1">
        <v>2276800</v>
      </c>
      <c r="C48">
        <v>61.38</v>
      </c>
      <c r="E48" s="5">
        <f t="shared" si="1"/>
        <v>169.09133766784305</v>
      </c>
      <c r="F48" s="5">
        <f t="shared" si="2"/>
        <v>280.70031440731822</v>
      </c>
      <c r="H48" s="1">
        <f t="shared" si="3"/>
        <v>1164942.0823419311</v>
      </c>
      <c r="I48" s="5">
        <f t="shared" si="4"/>
        <v>1933863.7525125167</v>
      </c>
      <c r="J48">
        <f t="shared" si="5"/>
        <v>2257635.7253757631</v>
      </c>
      <c r="K48">
        <f t="shared" si="6"/>
        <v>58.935619492943424</v>
      </c>
      <c r="L48">
        <f t="shared" si="7"/>
        <v>8.4171972172509043E-3</v>
      </c>
      <c r="M48">
        <f t="shared" si="7"/>
        <v>3.9823729342726925E-2</v>
      </c>
    </row>
    <row r="49" spans="1:13">
      <c r="A49">
        <v>0.70699999999999996</v>
      </c>
      <c r="B49" s="1">
        <v>1640400</v>
      </c>
      <c r="C49">
        <v>63.26</v>
      </c>
      <c r="E49" s="5">
        <f t="shared" si="1"/>
        <v>218.69684347280443</v>
      </c>
      <c r="F49" s="5">
        <f t="shared" si="2"/>
        <v>390.44545928333315</v>
      </c>
      <c r="H49" s="1">
        <f t="shared" si="3"/>
        <v>807864.34881693043</v>
      </c>
      <c r="I49" s="5">
        <f t="shared" si="4"/>
        <v>1442302.3291220092</v>
      </c>
      <c r="J49">
        <f t="shared" si="5"/>
        <v>1653142.708504071</v>
      </c>
      <c r="K49">
        <f t="shared" si="6"/>
        <v>60.745880330549518</v>
      </c>
      <c r="L49">
        <f t="shared" si="7"/>
        <v>7.7680495635643705E-3</v>
      </c>
      <c r="M49">
        <f t="shared" si="7"/>
        <v>3.974264415824344E-2</v>
      </c>
    </row>
    <row r="50" spans="1:13">
      <c r="A50">
        <v>0.441</v>
      </c>
      <c r="B50" s="1">
        <v>1170700</v>
      </c>
      <c r="C50">
        <v>65.069999999999993</v>
      </c>
      <c r="E50" s="5">
        <f t="shared" si="1"/>
        <v>284.74583190357231</v>
      </c>
      <c r="F50" s="5">
        <f t="shared" si="2"/>
        <v>548.81143129389579</v>
      </c>
      <c r="H50" s="1">
        <f t="shared" si="3"/>
        <v>551070.51962707879</v>
      </c>
      <c r="I50" s="5">
        <f t="shared" si="4"/>
        <v>1062118.4464706255</v>
      </c>
      <c r="J50">
        <f t="shared" si="5"/>
        <v>1196567.7214162319</v>
      </c>
      <c r="K50">
        <f t="shared" si="6"/>
        <v>62.577868027078431</v>
      </c>
      <c r="L50">
        <f t="shared" si="7"/>
        <v>2.2095943808176255E-2</v>
      </c>
      <c r="M50">
        <f t="shared" si="7"/>
        <v>3.8299246548663943E-2</v>
      </c>
    </row>
    <row r="51" spans="1:13">
      <c r="A51">
        <v>0.27400000000000002</v>
      </c>
      <c r="B51">
        <v>827640</v>
      </c>
      <c r="C51">
        <v>66.81</v>
      </c>
      <c r="E51" s="5">
        <f t="shared" si="1"/>
        <v>373.27637080310308</v>
      </c>
      <c r="F51" s="5">
        <f t="shared" si="2"/>
        <v>780.26634205287553</v>
      </c>
      <c r="H51" s="1">
        <f t="shared" si="3"/>
        <v>369118.75301577733</v>
      </c>
      <c r="I51" s="5">
        <f t="shared" si="4"/>
        <v>771575.59847435472</v>
      </c>
      <c r="J51">
        <f t="shared" si="5"/>
        <v>855323.07228846627</v>
      </c>
      <c r="K51">
        <f t="shared" si="6"/>
        <v>64.433729622459566</v>
      </c>
      <c r="L51">
        <f t="shared" si="7"/>
        <v>3.3448204881912746E-2</v>
      </c>
      <c r="M51">
        <f t="shared" si="7"/>
        <v>3.5567585354594165E-2</v>
      </c>
    </row>
    <row r="52" spans="1:13">
      <c r="A52">
        <v>0.17100000000000001</v>
      </c>
      <c r="B52">
        <v>579450</v>
      </c>
      <c r="C52">
        <v>68.459999999999994</v>
      </c>
      <c r="E52" s="5">
        <f t="shared" si="1"/>
        <v>490.11026388057672</v>
      </c>
      <c r="F52" s="5">
        <f t="shared" si="2"/>
        <v>1115.2144560566837</v>
      </c>
      <c r="H52" s="1">
        <f t="shared" si="3"/>
        <v>244349.02102275178</v>
      </c>
      <c r="I52" s="5">
        <f t="shared" si="4"/>
        <v>556000.51794522442</v>
      </c>
      <c r="J52">
        <f t="shared" si="5"/>
        <v>607324.47672569146</v>
      </c>
      <c r="K52">
        <f t="shared" si="6"/>
        <v>66.275651806280806</v>
      </c>
      <c r="L52">
        <f t="shared" si="7"/>
        <v>4.8105059497267171E-2</v>
      </c>
      <c r="M52">
        <f t="shared" si="7"/>
        <v>3.1906926580765244E-2</v>
      </c>
    </row>
    <row r="53" spans="1:13">
      <c r="A53">
        <v>0.107</v>
      </c>
      <c r="B53">
        <v>401030</v>
      </c>
      <c r="C53">
        <v>70.05</v>
      </c>
      <c r="E53" s="5">
        <f t="shared" si="1"/>
        <v>644.88263275676263</v>
      </c>
      <c r="F53" s="5">
        <f t="shared" si="2"/>
        <v>1604.3483916413397</v>
      </c>
      <c r="H53" s="1">
        <f t="shared" si="3"/>
        <v>159574.03850497201</v>
      </c>
      <c r="I53" s="5">
        <f t="shared" si="4"/>
        <v>396990.6135148285</v>
      </c>
      <c r="J53">
        <f t="shared" si="5"/>
        <v>427861.45068662852</v>
      </c>
      <c r="K53">
        <f t="shared" si="6"/>
        <v>68.101884213024789</v>
      </c>
      <c r="L53">
        <f t="shared" si="7"/>
        <v>6.6906342883645914E-2</v>
      </c>
      <c r="M53">
        <f t="shared" si="7"/>
        <v>2.7810360984656793E-2</v>
      </c>
    </row>
    <row r="54" spans="1:13">
      <c r="A54">
        <v>6.6400000000000001E-2</v>
      </c>
      <c r="B54">
        <v>273990</v>
      </c>
      <c r="C54">
        <v>71.58</v>
      </c>
      <c r="E54" s="5">
        <f t="shared" si="1"/>
        <v>855.50000961833825</v>
      </c>
      <c r="F54" s="5">
        <f t="shared" si="2"/>
        <v>2343.1221028689461</v>
      </c>
      <c r="H54" s="1">
        <f t="shared" si="3"/>
        <v>101720.31443692421</v>
      </c>
      <c r="I54" s="5">
        <f t="shared" si="4"/>
        <v>278600.95194419415</v>
      </c>
      <c r="J54">
        <f t="shared" si="5"/>
        <v>296589.80561266415</v>
      </c>
      <c r="K54">
        <f t="shared" si="6"/>
        <v>69.942298231229756</v>
      </c>
      <c r="L54">
        <f t="shared" si="7"/>
        <v>8.2484052748874576E-2</v>
      </c>
      <c r="M54">
        <f t="shared" si="7"/>
        <v>2.2879320603104807E-2</v>
      </c>
    </row>
    <row r="55" spans="1:13">
      <c r="A55">
        <v>4.1399999999999999E-2</v>
      </c>
      <c r="B55">
        <v>184360</v>
      </c>
      <c r="C55">
        <v>73.05</v>
      </c>
      <c r="E55" s="5">
        <f t="shared" si="1"/>
        <v>1135.0522378072985</v>
      </c>
      <c r="F55" s="5">
        <f t="shared" si="2"/>
        <v>3438.3592096280172</v>
      </c>
      <c r="H55" s="1">
        <f t="shared" si="3"/>
        <v>64049.557859568384</v>
      </c>
      <c r="I55" s="5">
        <f t="shared" si="4"/>
        <v>194022.24831914552</v>
      </c>
      <c r="J55">
        <f t="shared" si="5"/>
        <v>204320.7740412667</v>
      </c>
      <c r="K55">
        <f t="shared" si="6"/>
        <v>71.731194058604487</v>
      </c>
      <c r="L55">
        <f t="shared" si="7"/>
        <v>0.10827063376690553</v>
      </c>
      <c r="M55">
        <f t="shared" si="7"/>
        <v>1.805346942362095E-2</v>
      </c>
    </row>
    <row r="56" spans="1:13">
      <c r="A56">
        <v>2.58E-2</v>
      </c>
      <c r="B56">
        <v>123690</v>
      </c>
      <c r="C56">
        <v>74.459999999999994</v>
      </c>
      <c r="E56" s="5">
        <f t="shared" si="1"/>
        <v>1510.2637860637174</v>
      </c>
      <c r="F56" s="5">
        <f t="shared" si="2"/>
        <v>5089.3763823670561</v>
      </c>
      <c r="H56" s="1">
        <f t="shared" si="3"/>
        <v>39645.670363660538</v>
      </c>
      <c r="I56" s="5">
        <f t="shared" si="4"/>
        <v>133600.32881263219</v>
      </c>
      <c r="J56">
        <f t="shared" si="5"/>
        <v>139358.62742373531</v>
      </c>
      <c r="K56">
        <f t="shared" si="6"/>
        <v>73.471833802642408</v>
      </c>
      <c r="L56">
        <f t="shared" si="7"/>
        <v>0.12667659005364465</v>
      </c>
      <c r="M56">
        <f t="shared" si="7"/>
        <v>1.3271101226935079E-2</v>
      </c>
    </row>
    <row r="57" spans="1:13">
      <c r="A57">
        <v>1.61E-2</v>
      </c>
      <c r="B57">
        <v>83221</v>
      </c>
      <c r="C57">
        <v>75.760000000000005</v>
      </c>
      <c r="E57" s="5">
        <f t="shared" si="1"/>
        <v>2012.371224668427</v>
      </c>
      <c r="F57" s="5">
        <f t="shared" si="2"/>
        <v>7584.6755437812863</v>
      </c>
      <c r="H57" s="1">
        <f t="shared" si="3"/>
        <v>24177.687024974948</v>
      </c>
      <c r="I57" s="5">
        <f t="shared" si="4"/>
        <v>91126.28387624686</v>
      </c>
      <c r="J57">
        <f t="shared" si="5"/>
        <v>94279.160809650668</v>
      </c>
      <c r="K57">
        <f t="shared" si="6"/>
        <v>75.140606657198077</v>
      </c>
      <c r="L57">
        <f t="shared" si="7"/>
        <v>0.13287704797648031</v>
      </c>
      <c r="M57">
        <f t="shared" si="7"/>
        <v>8.1757305016093955E-3</v>
      </c>
    </row>
    <row r="58" spans="1:13">
      <c r="A58">
        <v>0.01</v>
      </c>
      <c r="B58">
        <v>54942</v>
      </c>
      <c r="C58">
        <v>77.040000000000006</v>
      </c>
      <c r="E58" s="5">
        <f t="shared" si="1"/>
        <v>2694.3922596369935</v>
      </c>
      <c r="F58" s="5">
        <f t="shared" si="2"/>
        <v>11435.621203036346</v>
      </c>
      <c r="H58" s="1">
        <f t="shared" si="3"/>
        <v>14441.160215403683</v>
      </c>
      <c r="I58" s="5">
        <f t="shared" si="4"/>
        <v>61291.609402843416</v>
      </c>
      <c r="J58">
        <f t="shared" si="5"/>
        <v>62969.901473304541</v>
      </c>
      <c r="K58">
        <f t="shared" si="6"/>
        <v>76.742115802324463</v>
      </c>
      <c r="L58">
        <f t="shared" si="7"/>
        <v>0.14611593085989844</v>
      </c>
      <c r="M58">
        <f t="shared" si="7"/>
        <v>3.8666173114686305E-3</v>
      </c>
    </row>
    <row r="59" spans="1:13">
      <c r="A59">
        <v>2.5</v>
      </c>
      <c r="B59" s="1">
        <v>3997600</v>
      </c>
      <c r="C59">
        <v>59.7</v>
      </c>
      <c r="E59" s="5">
        <f t="shared" si="1"/>
        <v>110.75827079689074</v>
      </c>
      <c r="F59" s="5">
        <f t="shared" si="2"/>
        <v>163.51456259433823</v>
      </c>
      <c r="H59" s="1">
        <f t="shared" si="3"/>
        <v>2100812.3108360432</v>
      </c>
      <c r="I59" s="5">
        <f t="shared" si="4"/>
        <v>3101469.5663594608</v>
      </c>
      <c r="J59">
        <f t="shared" si="5"/>
        <v>3746001.3129221159</v>
      </c>
      <c r="K59">
        <f t="shared" si="6"/>
        <v>55.887846970715266</v>
      </c>
      <c r="L59">
        <f t="shared" si="7"/>
        <v>6.2937434230009026E-2</v>
      </c>
      <c r="M59">
        <f t="shared" si="7"/>
        <v>6.3855159619509827E-2</v>
      </c>
    </row>
    <row r="60" spans="1:13">
      <c r="A60">
        <v>1.56</v>
      </c>
      <c r="B60" s="1">
        <v>3281300</v>
      </c>
      <c r="C60">
        <v>61.17</v>
      </c>
      <c r="E60" s="5">
        <f t="shared" si="1"/>
        <v>142.11594854708522</v>
      </c>
      <c r="F60" s="5">
        <f t="shared" si="2"/>
        <v>224.76944280156803</v>
      </c>
      <c r="H60" s="1">
        <f t="shared" si="3"/>
        <v>1486743.6961108132</v>
      </c>
      <c r="I60" s="5">
        <f t="shared" si="4"/>
        <v>2351421.8888167506</v>
      </c>
      <c r="J60">
        <f t="shared" si="5"/>
        <v>2782012.17055781</v>
      </c>
      <c r="K60">
        <f t="shared" si="6"/>
        <v>57.695883219249787</v>
      </c>
      <c r="L60">
        <f t="shared" si="7"/>
        <v>0.15216159127241946</v>
      </c>
      <c r="M60">
        <f t="shared" si="7"/>
        <v>5.6794454483410417E-2</v>
      </c>
    </row>
    <row r="61" spans="1:13">
      <c r="A61">
        <v>0.97</v>
      </c>
      <c r="B61" s="1">
        <v>2397100</v>
      </c>
      <c r="C61">
        <v>62.86</v>
      </c>
      <c r="E61" s="5">
        <f t="shared" si="1"/>
        <v>183.75853911316634</v>
      </c>
      <c r="F61" s="5">
        <f t="shared" si="2"/>
        <v>312.25851438785935</v>
      </c>
      <c r="H61" s="1">
        <f t="shared" si="3"/>
        <v>1035614.8529927366</v>
      </c>
      <c r="I61" s="5">
        <f t="shared" si="4"/>
        <v>1759806.9566408684</v>
      </c>
      <c r="J61">
        <f t="shared" si="5"/>
        <v>2041915.4361483147</v>
      </c>
      <c r="K61">
        <f t="shared" si="6"/>
        <v>59.523951458265948</v>
      </c>
      <c r="L61">
        <f t="shared" si="7"/>
        <v>0.1481726101754976</v>
      </c>
      <c r="M61">
        <f t="shared" si="7"/>
        <v>5.3071087205441479E-2</v>
      </c>
    </row>
    <row r="62" spans="1:13">
      <c r="A62">
        <v>0.60499999999999998</v>
      </c>
      <c r="B62" s="1">
        <v>1712200</v>
      </c>
      <c r="C62">
        <v>65.12</v>
      </c>
      <c r="E62" s="5">
        <f t="shared" si="1"/>
        <v>238.47665909464519</v>
      </c>
      <c r="F62" s="5">
        <f t="shared" si="2"/>
        <v>436.48163761013558</v>
      </c>
      <c r="H62" s="1">
        <f t="shared" si="3"/>
        <v>713170.18215338106</v>
      </c>
      <c r="I62" s="5">
        <f t="shared" si="4"/>
        <v>1305308.8305698098</v>
      </c>
      <c r="J62">
        <f t="shared" si="5"/>
        <v>1487428.2678086399</v>
      </c>
      <c r="K62">
        <f t="shared" si="6"/>
        <v>61.349516829476975</v>
      </c>
      <c r="L62">
        <f t="shared" si="7"/>
        <v>0.1312765635973368</v>
      </c>
      <c r="M62">
        <f t="shared" si="7"/>
        <v>5.7900540087884346E-2</v>
      </c>
    </row>
    <row r="63" spans="1:13">
      <c r="A63">
        <v>0.3765</v>
      </c>
      <c r="B63" s="1">
        <v>1210100</v>
      </c>
      <c r="C63">
        <v>67.010000000000005</v>
      </c>
      <c r="E63" s="5">
        <f t="shared" si="1"/>
        <v>311.39275917298107</v>
      </c>
      <c r="F63" s="5">
        <f t="shared" si="2"/>
        <v>616.284700001234</v>
      </c>
      <c r="H63" s="1">
        <f t="shared" si="3"/>
        <v>483194.82491834927</v>
      </c>
      <c r="I63" s="5">
        <f t="shared" si="4"/>
        <v>956302.19054493646</v>
      </c>
      <c r="J63">
        <f t="shared" si="5"/>
        <v>1071443.4742294706</v>
      </c>
      <c r="K63">
        <f t="shared" si="6"/>
        <v>63.193707642700971</v>
      </c>
      <c r="L63">
        <f t="shared" si="7"/>
        <v>0.11458270041362648</v>
      </c>
      <c r="M63">
        <f t="shared" si="7"/>
        <v>5.6951087260096005E-2</v>
      </c>
    </row>
    <row r="64" spans="1:13">
      <c r="A64">
        <v>0.23449999999999999</v>
      </c>
      <c r="B64">
        <v>846580</v>
      </c>
      <c r="C64">
        <v>68.66</v>
      </c>
      <c r="E64" s="5">
        <f t="shared" si="1"/>
        <v>408.21790943936588</v>
      </c>
      <c r="F64" s="5">
        <f t="shared" si="2"/>
        <v>877.1000171687283</v>
      </c>
      <c r="H64" s="1">
        <f t="shared" si="3"/>
        <v>322675.42090629879</v>
      </c>
      <c r="I64" s="5">
        <f t="shared" si="4"/>
        <v>693302.79410212673</v>
      </c>
      <c r="J64">
        <f t="shared" si="5"/>
        <v>764714.45099911187</v>
      </c>
      <c r="K64">
        <f t="shared" si="6"/>
        <v>65.041895864825804</v>
      </c>
      <c r="L64">
        <f t="shared" si="7"/>
        <v>9.6701491886045182E-2</v>
      </c>
      <c r="M64">
        <f t="shared" si="7"/>
        <v>5.2695953031957364E-2</v>
      </c>
    </row>
    <row r="65" spans="1:13">
      <c r="A65">
        <v>0.14599999999999999</v>
      </c>
      <c r="B65">
        <v>587020</v>
      </c>
      <c r="C65">
        <v>70.209999999999994</v>
      </c>
      <c r="E65" s="5">
        <f t="shared" si="1"/>
        <v>537.41198390096258</v>
      </c>
      <c r="F65" s="5">
        <f t="shared" si="2"/>
        <v>1259.486055807148</v>
      </c>
      <c r="H65" s="1">
        <f t="shared" si="3"/>
        <v>212033.16367791712</v>
      </c>
      <c r="I65" s="5">
        <f t="shared" si="4"/>
        <v>496923.81454267184</v>
      </c>
      <c r="J65">
        <f t="shared" si="5"/>
        <v>540269.69187518384</v>
      </c>
      <c r="K65">
        <f t="shared" si="6"/>
        <v>66.892469840379661</v>
      </c>
      <c r="L65">
        <f t="shared" si="7"/>
        <v>7.9640060176512151E-2</v>
      </c>
      <c r="M65">
        <f t="shared" si="7"/>
        <v>4.7251533394393003E-2</v>
      </c>
    </row>
    <row r="66" spans="1:13">
      <c r="A66">
        <v>9.0999999999999998E-2</v>
      </c>
      <c r="B66">
        <v>403830</v>
      </c>
      <c r="C66">
        <v>71.67</v>
      </c>
      <c r="E66" s="5">
        <f t="shared" si="1"/>
        <v>709.56424507228996</v>
      </c>
      <c r="F66" s="5">
        <f t="shared" si="2"/>
        <v>1822.7027196516551</v>
      </c>
      <c r="H66" s="1">
        <f t="shared" si="3"/>
        <v>137215.30450166602</v>
      </c>
      <c r="I66" s="5">
        <f t="shared" si="4"/>
        <v>352473.6631388978</v>
      </c>
      <c r="J66">
        <f t="shared" si="5"/>
        <v>378240.29795361328</v>
      </c>
      <c r="K66">
        <f t="shared" si="6"/>
        <v>68.729416833139524</v>
      </c>
      <c r="L66">
        <f t="shared" ref="L66:M81" si="8">ABS((J66-B66)/B66)</f>
        <v>6.3367511196262591E-2</v>
      </c>
      <c r="M66">
        <f t="shared" si="8"/>
        <v>4.1029484677835598E-2</v>
      </c>
    </row>
    <row r="67" spans="1:13">
      <c r="A67">
        <v>5.6500000000000002E-2</v>
      </c>
      <c r="B67">
        <v>275630</v>
      </c>
      <c r="C67">
        <v>73.05</v>
      </c>
      <c r="E67" s="5">
        <f t="shared" ref="E67:E96" si="9">1+$P$2*(A67*$P$6)^(-$P$4)*COS($P$4*PI()/2)+$P$3*(A67*$P$8)^(-$P$5)*COS($P$5*PI()/2)</f>
        <v>942.0055296570207</v>
      </c>
      <c r="F67" s="5">
        <f t="shared" ref="F67:F96" si="10">$P$2*(A67*$P$6)^(-$P$4)*SIN($P$4*PI()/2)+$P$3*(A67*$P$8)^(-$P$5)*SIN($P$5*PI()/2)+($P$7*A67*$P$8)^-1</f>
        <v>2668.7605564344512</v>
      </c>
      <c r="H67" s="1">
        <f t="shared" ref="H67:H96" si="11">$P$1*E67/(E67^2+F67^2)</f>
        <v>87009.020465361726</v>
      </c>
      <c r="I67" s="5">
        <f t="shared" ref="I67:I96" si="12">$P$1*F67/(E67^2+F67^2)</f>
        <v>246501.99448033006</v>
      </c>
      <c r="J67">
        <f t="shared" ref="J67:J96" si="13">(H67^2+I67^2)^0.5</f>
        <v>261407.35055679365</v>
      </c>
      <c r="K67">
        <f t="shared" ref="K67:K96" si="14">DEGREES(ATAN(I67/H67))</f>
        <v>70.55824625724388</v>
      </c>
      <c r="L67">
        <f t="shared" si="8"/>
        <v>5.1600513163321655E-2</v>
      </c>
      <c r="M67">
        <f t="shared" si="8"/>
        <v>3.4110249729720973E-2</v>
      </c>
    </row>
    <row r="68" spans="1:13">
      <c r="A68">
        <v>3.5349999999999999E-2</v>
      </c>
      <c r="B68">
        <v>186740</v>
      </c>
      <c r="C68">
        <v>74.349999999999994</v>
      </c>
      <c r="E68" s="5">
        <f t="shared" si="9"/>
        <v>1248.3479639565121</v>
      </c>
      <c r="F68" s="5">
        <f t="shared" si="10"/>
        <v>3916.1013334718609</v>
      </c>
      <c r="H68" s="1">
        <f t="shared" si="11"/>
        <v>54666.619231698896</v>
      </c>
      <c r="I68" s="5">
        <f t="shared" si="12"/>
        <v>171490.66338134572</v>
      </c>
      <c r="J68">
        <f t="shared" si="13"/>
        <v>179993.01899017525</v>
      </c>
      <c r="K68">
        <f t="shared" si="14"/>
        <v>72.319114886078907</v>
      </c>
      <c r="L68">
        <f t="shared" si="8"/>
        <v>3.6130347059145092E-2</v>
      </c>
      <c r="M68">
        <f t="shared" si="8"/>
        <v>2.731519991823924E-2</v>
      </c>
    </row>
    <row r="69" spans="1:13">
      <c r="A69">
        <v>2.205E-2</v>
      </c>
      <c r="B69">
        <v>125650</v>
      </c>
      <c r="C69">
        <v>75.58</v>
      </c>
      <c r="E69" s="5">
        <f t="shared" si="9"/>
        <v>1661.3857457444226</v>
      </c>
      <c r="F69" s="5">
        <f t="shared" si="10"/>
        <v>5807.668137814404</v>
      </c>
      <c r="H69" s="1">
        <f t="shared" si="11"/>
        <v>33684.550883583848</v>
      </c>
      <c r="I69" s="5">
        <f t="shared" si="12"/>
        <v>117750.31379935305</v>
      </c>
      <c r="J69">
        <f t="shared" si="13"/>
        <v>122473.61090485928</v>
      </c>
      <c r="K69">
        <f t="shared" si="14"/>
        <v>74.035889687128446</v>
      </c>
      <c r="L69">
        <f t="shared" si="8"/>
        <v>2.5279658536734764E-2</v>
      </c>
      <c r="M69">
        <f t="shared" si="8"/>
        <v>2.043014438835079E-2</v>
      </c>
    </row>
    <row r="70" spans="1:13">
      <c r="A70">
        <v>1.37E-2</v>
      </c>
      <c r="B70">
        <v>83943</v>
      </c>
      <c r="C70">
        <v>76.760000000000005</v>
      </c>
      <c r="E70" s="5">
        <f t="shared" si="9"/>
        <v>2221.1657368940346</v>
      </c>
      <c r="F70" s="5">
        <f t="shared" si="10"/>
        <v>8709.9350831168704</v>
      </c>
      <c r="H70" s="1">
        <f t="shared" si="11"/>
        <v>20338.219570072073</v>
      </c>
      <c r="I70" s="5">
        <f t="shared" si="12"/>
        <v>79752.97350355082</v>
      </c>
      <c r="J70">
        <f t="shared" si="13"/>
        <v>82305.406614259191</v>
      </c>
      <c r="K70">
        <f t="shared" si="14"/>
        <v>75.693631052561528</v>
      </c>
      <c r="L70">
        <f t="shared" si="8"/>
        <v>1.9508397195011008E-2</v>
      </c>
      <c r="M70">
        <f t="shared" si="8"/>
        <v>1.3892247882210483E-2</v>
      </c>
    </row>
    <row r="71" spans="1:13">
      <c r="A71">
        <v>8.5500000000000003E-3</v>
      </c>
      <c r="B71">
        <v>55629</v>
      </c>
      <c r="C71">
        <v>77.900000000000006</v>
      </c>
      <c r="E71" s="5">
        <f t="shared" si="9"/>
        <v>2967.0492317978319</v>
      </c>
      <c r="F71" s="5">
        <f t="shared" si="10"/>
        <v>13110.45147100035</v>
      </c>
      <c r="H71" s="1">
        <f t="shared" si="11"/>
        <v>12148.477182048939</v>
      </c>
      <c r="I71" s="5">
        <f t="shared" si="12"/>
        <v>53680.275620266533</v>
      </c>
      <c r="J71">
        <f t="shared" si="13"/>
        <v>55037.782372753223</v>
      </c>
      <c r="K71">
        <f t="shared" si="14"/>
        <v>77.248100351070136</v>
      </c>
      <c r="L71">
        <f t="shared" si="8"/>
        <v>1.0627867249937565E-2</v>
      </c>
      <c r="M71">
        <f t="shared" si="8"/>
        <v>8.368416545954686E-3</v>
      </c>
    </row>
    <row r="72" spans="1:13">
      <c r="A72">
        <v>5.3499999999999997E-3</v>
      </c>
      <c r="B72">
        <v>36525</v>
      </c>
      <c r="C72">
        <v>79.03</v>
      </c>
      <c r="E72" s="5">
        <f t="shared" si="9"/>
        <v>3963.3712028497225</v>
      </c>
      <c r="F72" s="5">
        <f t="shared" si="10"/>
        <v>19825.793843126972</v>
      </c>
      <c r="H72" s="1">
        <f t="shared" si="11"/>
        <v>7173.1524256138391</v>
      </c>
      <c r="I72" s="5">
        <f t="shared" si="12"/>
        <v>35881.93835926662</v>
      </c>
      <c r="J72">
        <f t="shared" si="13"/>
        <v>36591.906429418224</v>
      </c>
      <c r="K72">
        <f t="shared" si="14"/>
        <v>78.695034916082463</v>
      </c>
      <c r="L72">
        <f t="shared" si="8"/>
        <v>1.8317982044688415E-3</v>
      </c>
      <c r="M72">
        <f t="shared" si="8"/>
        <v>4.2384548135839329E-3</v>
      </c>
    </row>
    <row r="73" spans="1:13">
      <c r="A73">
        <v>3.32E-3</v>
      </c>
      <c r="B73">
        <v>23697</v>
      </c>
      <c r="C73">
        <v>80.14</v>
      </c>
      <c r="E73" s="5">
        <f t="shared" si="9"/>
        <v>5329.0406307912144</v>
      </c>
      <c r="F73" s="5">
        <f t="shared" si="10"/>
        <v>30400.204588128825</v>
      </c>
      <c r="H73" s="1">
        <f t="shared" si="11"/>
        <v>4138.8185577665627</v>
      </c>
      <c r="I73" s="5">
        <f t="shared" si="12"/>
        <v>23610.428147658327</v>
      </c>
      <c r="J73">
        <f t="shared" si="13"/>
        <v>23970.442974001326</v>
      </c>
      <c r="K73">
        <f t="shared" si="14"/>
        <v>80.057288079975109</v>
      </c>
      <c r="L73">
        <f t="shared" si="8"/>
        <v>1.1539138878394972E-2</v>
      </c>
      <c r="M73">
        <f t="shared" si="8"/>
        <v>1.0320928378449161E-3</v>
      </c>
    </row>
    <row r="74" spans="1:13">
      <c r="A74">
        <v>2.0699999999999998E-3</v>
      </c>
      <c r="B74">
        <v>15161</v>
      </c>
      <c r="C74">
        <v>81.3</v>
      </c>
      <c r="E74" s="5">
        <f t="shared" si="9"/>
        <v>7153.1006699548725</v>
      </c>
      <c r="F74" s="5">
        <f t="shared" si="10"/>
        <v>46697.656040303671</v>
      </c>
      <c r="H74" s="1">
        <f t="shared" si="11"/>
        <v>2371.1359044564028</v>
      </c>
      <c r="I74" s="5">
        <f t="shared" si="12"/>
        <v>15479.509376430738</v>
      </c>
      <c r="J74">
        <f t="shared" si="13"/>
        <v>15660.060536677673</v>
      </c>
      <c r="K74">
        <f t="shared" si="14"/>
        <v>81.291182260986233</v>
      </c>
      <c r="L74">
        <f t="shared" si="8"/>
        <v>3.2917389135127803E-2</v>
      </c>
      <c r="M74">
        <f t="shared" si="8"/>
        <v>1.0845927446204773E-4</v>
      </c>
    </row>
    <row r="75" spans="1:13">
      <c r="A75">
        <v>1.2899999999999999E-3</v>
      </c>
      <c r="B75">
        <v>9677</v>
      </c>
      <c r="C75">
        <v>82.5</v>
      </c>
      <c r="E75" s="5">
        <f t="shared" si="9"/>
        <v>9614.5573334321325</v>
      </c>
      <c r="F75" s="5">
        <f t="shared" si="10"/>
        <v>72155.765756032692</v>
      </c>
      <c r="H75" s="1">
        <f t="shared" si="11"/>
        <v>1342.3593901010693</v>
      </c>
      <c r="I75" s="5">
        <f t="shared" si="12"/>
        <v>10074.199607270706</v>
      </c>
      <c r="J75">
        <f t="shared" si="13"/>
        <v>10163.238974821254</v>
      </c>
      <c r="K75">
        <f t="shared" si="14"/>
        <v>82.410202765229073</v>
      </c>
      <c r="L75">
        <f t="shared" si="8"/>
        <v>5.0246871429291469E-2</v>
      </c>
      <c r="M75">
        <f t="shared" si="8"/>
        <v>1.0884513305566914E-3</v>
      </c>
    </row>
    <row r="76" spans="1:13">
      <c r="A76" s="1">
        <v>8.0500000000000005E-4</v>
      </c>
      <c r="B76">
        <v>6171.1</v>
      </c>
      <c r="C76">
        <v>83.71</v>
      </c>
      <c r="E76" s="5">
        <f t="shared" si="9"/>
        <v>12923.772807168931</v>
      </c>
      <c r="F76" s="5">
        <f t="shared" si="10"/>
        <v>111900.110948899</v>
      </c>
      <c r="H76" s="1">
        <f t="shared" si="11"/>
        <v>753.52620688333195</v>
      </c>
      <c r="I76" s="5">
        <f t="shared" si="12"/>
        <v>6524.3847451709316</v>
      </c>
      <c r="J76">
        <f t="shared" si="13"/>
        <v>6567.7544143701925</v>
      </c>
      <c r="K76">
        <f t="shared" si="14"/>
        <v>83.411879890599366</v>
      </c>
      <c r="L76">
        <f t="shared" si="8"/>
        <v>6.4276128140881225E-2</v>
      </c>
      <c r="M76">
        <f t="shared" si="8"/>
        <v>3.5613440377568759E-3</v>
      </c>
    </row>
    <row r="77" spans="1:13">
      <c r="A77" s="1">
        <v>5.0000000000000001E-4</v>
      </c>
      <c r="B77">
        <v>3839.3</v>
      </c>
      <c r="C77" t="s">
        <v>18</v>
      </c>
      <c r="E77" s="5">
        <f t="shared" si="9"/>
        <v>17436.744286148649</v>
      </c>
      <c r="F77" s="5">
        <f t="shared" si="10"/>
        <v>175067.01322338096</v>
      </c>
      <c r="H77" s="1">
        <f t="shared" si="11"/>
        <v>416.76807254404895</v>
      </c>
      <c r="I77" s="5">
        <f t="shared" si="12"/>
        <v>4184.4016560540849</v>
      </c>
      <c r="J77">
        <f t="shared" si="13"/>
        <v>4205.1055688864999</v>
      </c>
      <c r="K77">
        <f t="shared" si="14"/>
        <v>84.312076548167937</v>
      </c>
      <c r="L77">
        <f t="shared" si="8"/>
        <v>9.5279235508165472E-2</v>
      </c>
    </row>
    <row r="78" spans="1:13">
      <c r="A78">
        <v>0.2</v>
      </c>
      <c r="B78">
        <v>734510</v>
      </c>
      <c r="C78" t="s">
        <v>18</v>
      </c>
      <c r="E78" s="5">
        <f t="shared" si="9"/>
        <v>447.51993044864173</v>
      </c>
      <c r="F78" s="5">
        <f t="shared" si="10"/>
        <v>989.47621255112995</v>
      </c>
      <c r="H78" s="1">
        <f t="shared" si="11"/>
        <v>280736.65693808265</v>
      </c>
      <c r="I78" s="5">
        <f t="shared" si="12"/>
        <v>620714.79979200335</v>
      </c>
      <c r="J78">
        <f t="shared" si="13"/>
        <v>681248.80420415965</v>
      </c>
      <c r="K78">
        <f t="shared" si="14"/>
        <v>65.663729599355307</v>
      </c>
      <c r="L78">
        <f t="shared" si="8"/>
        <v>7.251255366957611E-2</v>
      </c>
    </row>
    <row r="79" spans="1:13">
      <c r="A79">
        <v>0.12479999999999999</v>
      </c>
      <c r="B79">
        <v>565320</v>
      </c>
      <c r="C79">
        <v>78.040000000000006</v>
      </c>
      <c r="E79" s="5">
        <f t="shared" si="9"/>
        <v>589.11114352819709</v>
      </c>
      <c r="F79" s="5">
        <f t="shared" si="10"/>
        <v>1422.5033404544442</v>
      </c>
      <c r="H79" s="1">
        <f t="shared" si="11"/>
        <v>183852.54244921447</v>
      </c>
      <c r="I79" s="5">
        <f t="shared" si="12"/>
        <v>443941.45087586896</v>
      </c>
      <c r="J79">
        <f t="shared" si="13"/>
        <v>480505.74311948841</v>
      </c>
      <c r="K79">
        <f t="shared" si="14"/>
        <v>67.50374859224587</v>
      </c>
      <c r="L79">
        <f t="shared" si="8"/>
        <v>0.15002875695271986</v>
      </c>
      <c r="M79">
        <f t="shared" si="8"/>
        <v>0.13501090988921238</v>
      </c>
    </row>
    <row r="80" spans="1:13">
      <c r="A80">
        <v>7.7600000000000002E-2</v>
      </c>
      <c r="B80">
        <v>402330</v>
      </c>
      <c r="C80">
        <v>74.06</v>
      </c>
      <c r="E80" s="5">
        <f t="shared" si="9"/>
        <v>779.78285361529606</v>
      </c>
      <c r="F80" s="5">
        <f t="shared" si="10"/>
        <v>2068.4364508302874</v>
      </c>
      <c r="H80" s="1">
        <f t="shared" si="11"/>
        <v>118059.61776981637</v>
      </c>
      <c r="I80" s="5">
        <f t="shared" si="12"/>
        <v>313162.58832058671</v>
      </c>
      <c r="J80">
        <f t="shared" si="13"/>
        <v>334677.27749520796</v>
      </c>
      <c r="K80">
        <f t="shared" si="14"/>
        <v>69.343986062139223</v>
      </c>
      <c r="L80">
        <f t="shared" si="8"/>
        <v>0.16815231900378305</v>
      </c>
      <c r="M80">
        <f t="shared" si="8"/>
        <v>6.3678287035657297E-2</v>
      </c>
    </row>
    <row r="81" spans="1:13">
      <c r="A81">
        <v>4.8399999999999999E-2</v>
      </c>
      <c r="B81">
        <v>280030</v>
      </c>
      <c r="C81">
        <v>75.349999999999994</v>
      </c>
      <c r="E81" s="5">
        <f t="shared" si="9"/>
        <v>1033.4261544937872</v>
      </c>
      <c r="F81" s="5">
        <f t="shared" si="10"/>
        <v>3026.0292869471323</v>
      </c>
      <c r="H81" s="1">
        <f t="shared" si="11"/>
        <v>74773.622195361953</v>
      </c>
      <c r="I81" s="5">
        <f t="shared" si="12"/>
        <v>218948.56218838392</v>
      </c>
      <c r="J81">
        <f t="shared" si="13"/>
        <v>231364.57693557013</v>
      </c>
      <c r="K81">
        <f t="shared" si="14"/>
        <v>71.144333964793148</v>
      </c>
      <c r="L81">
        <f t="shared" si="8"/>
        <v>0.17378646239485007</v>
      </c>
      <c r="M81">
        <f t="shared" si="8"/>
        <v>5.581507677779491E-2</v>
      </c>
    </row>
    <row r="82" spans="1:13">
      <c r="A82">
        <v>3.0120000000000001E-2</v>
      </c>
      <c r="B82">
        <v>190590</v>
      </c>
      <c r="C82">
        <v>76.08</v>
      </c>
      <c r="E82" s="5">
        <f t="shared" si="9"/>
        <v>1375.0958868589889</v>
      </c>
      <c r="F82" s="5">
        <f t="shared" si="10"/>
        <v>4472.2021471830303</v>
      </c>
      <c r="H82" s="1">
        <f t="shared" si="11"/>
        <v>46471.063148987829</v>
      </c>
      <c r="I82" s="5">
        <f t="shared" si="12"/>
        <v>151137.08824444585</v>
      </c>
      <c r="J82">
        <f t="shared" si="13"/>
        <v>158120.14151652734</v>
      </c>
      <c r="K82">
        <f t="shared" si="14"/>
        <v>72.908580964417865</v>
      </c>
      <c r="L82">
        <f t="shared" ref="L82:M101" si="15">ABS((J82-B82)/B82)</f>
        <v>0.17036496397225806</v>
      </c>
      <c r="M82">
        <f t="shared" si="15"/>
        <v>4.1685318553918681E-2</v>
      </c>
    </row>
    <row r="83" spans="1:13">
      <c r="A83">
        <v>1.8759999999999999E-2</v>
      </c>
      <c r="B83">
        <v>127820</v>
      </c>
      <c r="C83">
        <v>77.13</v>
      </c>
      <c r="E83" s="5">
        <f t="shared" si="9"/>
        <v>1833.1096853889317</v>
      </c>
      <c r="F83" s="5">
        <f t="shared" si="10"/>
        <v>6658.6063821269981</v>
      </c>
      <c r="H83" s="1">
        <f t="shared" si="11"/>
        <v>28432.768310560892</v>
      </c>
      <c r="I83" s="5">
        <f t="shared" si="12"/>
        <v>103279.47860581531</v>
      </c>
      <c r="J83">
        <f t="shared" si="13"/>
        <v>107121.76723192676</v>
      </c>
      <c r="K83">
        <f t="shared" si="14"/>
        <v>74.607806954326406</v>
      </c>
      <c r="L83">
        <f t="shared" si="15"/>
        <v>0.1619326613055331</v>
      </c>
      <c r="M83">
        <f t="shared" si="15"/>
        <v>3.2700545127364047E-2</v>
      </c>
    </row>
    <row r="84" spans="1:13">
      <c r="A84">
        <v>1.1679999999999999E-2</v>
      </c>
      <c r="B84">
        <v>84981</v>
      </c>
      <c r="C84">
        <v>78.33</v>
      </c>
      <c r="E84" s="5">
        <f t="shared" si="9"/>
        <v>2449.293245023136</v>
      </c>
      <c r="F84" s="5">
        <f t="shared" si="10"/>
        <v>9994.3543091910979</v>
      </c>
      <c r="H84" s="1">
        <f t="shared" si="11"/>
        <v>17113.008582201583</v>
      </c>
      <c r="I84" s="5">
        <f t="shared" si="12"/>
        <v>69829.723906797895</v>
      </c>
      <c r="J84">
        <f t="shared" si="13"/>
        <v>71896.073631556035</v>
      </c>
      <c r="K84">
        <f t="shared" si="14"/>
        <v>76.230041060992193</v>
      </c>
      <c r="L84">
        <f t="shared" si="15"/>
        <v>0.15397472809738605</v>
      </c>
      <c r="M84">
        <f t="shared" si="15"/>
        <v>2.6809127269345152E-2</v>
      </c>
    </row>
    <row r="85" spans="1:13">
      <c r="A85">
        <v>7.28E-3</v>
      </c>
      <c r="B85">
        <v>56180</v>
      </c>
      <c r="C85">
        <v>79.31</v>
      </c>
      <c r="E85" s="5">
        <f t="shared" si="9"/>
        <v>3276.253055542883</v>
      </c>
      <c r="F85" s="5">
        <f t="shared" si="10"/>
        <v>15097.125453325711</v>
      </c>
      <c r="H85" s="1">
        <f t="shared" si="11"/>
        <v>10156.123397499097</v>
      </c>
      <c r="I85" s="5">
        <f t="shared" si="12"/>
        <v>46799.885861104078</v>
      </c>
      <c r="J85">
        <f t="shared" si="13"/>
        <v>47889.207125171721</v>
      </c>
      <c r="K85">
        <f t="shared" si="14"/>
        <v>77.755995439296527</v>
      </c>
      <c r="L85">
        <f t="shared" si="15"/>
        <v>0.1475755228698519</v>
      </c>
      <c r="M85">
        <f t="shared" si="15"/>
        <v>1.9594055739547037E-2</v>
      </c>
    </row>
    <row r="86" spans="1:13">
      <c r="A86">
        <v>4.5199999999999997E-3</v>
      </c>
      <c r="B86">
        <v>36942</v>
      </c>
      <c r="C86">
        <v>80.17</v>
      </c>
      <c r="E86" s="5">
        <f t="shared" si="9"/>
        <v>4399.7759547694313</v>
      </c>
      <c r="F86" s="5">
        <f t="shared" si="10"/>
        <v>23041.328193859568</v>
      </c>
      <c r="H86" s="1">
        <f t="shared" si="11"/>
        <v>5915.4355073569859</v>
      </c>
      <c r="I86" s="5">
        <f t="shared" si="12"/>
        <v>30978.734448255615</v>
      </c>
      <c r="J86">
        <f t="shared" si="13"/>
        <v>31538.45851111368</v>
      </c>
      <c r="K86">
        <f t="shared" si="14"/>
        <v>79.189425203171055</v>
      </c>
      <c r="L86">
        <f t="shared" si="15"/>
        <v>0.14627095146138053</v>
      </c>
      <c r="M86">
        <f t="shared" si="15"/>
        <v>1.2231193673804997E-2</v>
      </c>
    </row>
    <row r="87" spans="1:13">
      <c r="A87">
        <v>2.8300000000000001E-3</v>
      </c>
      <c r="B87">
        <v>24173</v>
      </c>
      <c r="C87">
        <v>81.069999999999993</v>
      </c>
      <c r="E87" s="5">
        <f t="shared" si="9"/>
        <v>5885.8403663160707</v>
      </c>
      <c r="F87" s="5">
        <f t="shared" si="10"/>
        <v>35124.641258625619</v>
      </c>
      <c r="H87" s="1">
        <f t="shared" si="11"/>
        <v>3433.0698917272903</v>
      </c>
      <c r="I87" s="5">
        <f t="shared" si="12"/>
        <v>20487.363037027753</v>
      </c>
      <c r="J87">
        <f t="shared" si="13"/>
        <v>20773.01165195975</v>
      </c>
      <c r="K87">
        <f t="shared" si="14"/>
        <v>80.487320123546382</v>
      </c>
      <c r="L87">
        <f t="shared" si="15"/>
        <v>0.1406523124163426</v>
      </c>
      <c r="M87">
        <f t="shared" si="15"/>
        <v>7.1873674164747844E-3</v>
      </c>
    </row>
    <row r="88" spans="1:13">
      <c r="A88">
        <v>1.7600000000000001E-3</v>
      </c>
      <c r="B88">
        <v>15740</v>
      </c>
      <c r="C88">
        <v>81.93</v>
      </c>
      <c r="E88" s="5">
        <f t="shared" si="9"/>
        <v>7916.0216540682959</v>
      </c>
      <c r="F88" s="5">
        <f t="shared" si="10"/>
        <v>54183.90389756667</v>
      </c>
      <c r="H88" s="1">
        <f t="shared" si="11"/>
        <v>1953.0760826305166</v>
      </c>
      <c r="I88" s="5">
        <f t="shared" si="12"/>
        <v>13368.493845832383</v>
      </c>
      <c r="J88">
        <f t="shared" si="13"/>
        <v>13510.40835395443</v>
      </c>
      <c r="K88">
        <f t="shared" si="14"/>
        <v>81.688150322454234</v>
      </c>
      <c r="L88">
        <f t="shared" si="15"/>
        <v>0.14165131169285705</v>
      </c>
      <c r="M88">
        <f t="shared" si="15"/>
        <v>2.9519062314875204E-3</v>
      </c>
    </row>
    <row r="89" spans="1:13">
      <c r="A89">
        <v>1.1000000000000001E-3</v>
      </c>
      <c r="B89">
        <v>10197</v>
      </c>
      <c r="C89">
        <v>82.79</v>
      </c>
      <c r="E89" s="5">
        <f t="shared" si="9"/>
        <v>10624.127794266698</v>
      </c>
      <c r="F89" s="5">
        <f t="shared" si="10"/>
        <v>83643.592831630143</v>
      </c>
      <c r="H89" s="1">
        <f t="shared" si="11"/>
        <v>1105.6102052089898</v>
      </c>
      <c r="I89" s="5">
        <f t="shared" si="12"/>
        <v>8704.4519442717028</v>
      </c>
      <c r="J89">
        <f t="shared" si="13"/>
        <v>8774.3864501170501</v>
      </c>
      <c r="K89">
        <f t="shared" si="14"/>
        <v>82.761244903656319</v>
      </c>
      <c r="L89">
        <f t="shared" si="15"/>
        <v>0.13951294987574286</v>
      </c>
      <c r="M89">
        <f t="shared" si="15"/>
        <v>3.4732571981745515E-4</v>
      </c>
    </row>
    <row r="90" spans="1:13">
      <c r="A90" s="1">
        <v>6.8400000000000004E-4</v>
      </c>
      <c r="B90">
        <v>6568.5</v>
      </c>
      <c r="C90">
        <v>83.65</v>
      </c>
      <c r="E90" s="5">
        <f t="shared" si="9"/>
        <v>14316.691655778091</v>
      </c>
      <c r="F90" s="5">
        <f t="shared" si="10"/>
        <v>130348.22108595482</v>
      </c>
      <c r="H90" s="1">
        <f t="shared" si="11"/>
        <v>615.95563707376527</v>
      </c>
      <c r="I90" s="5">
        <f t="shared" si="12"/>
        <v>5608.0499245806895</v>
      </c>
      <c r="J90">
        <f t="shared" si="13"/>
        <v>5641.7750135424958</v>
      </c>
      <c r="K90">
        <f t="shared" si="14"/>
        <v>83.732088151587305</v>
      </c>
      <c r="L90">
        <f t="shared" si="15"/>
        <v>0.14108624289525831</v>
      </c>
      <c r="M90">
        <f t="shared" si="15"/>
        <v>9.8132876972265091E-4</v>
      </c>
    </row>
    <row r="91" spans="1:13">
      <c r="A91" s="1">
        <v>4.28E-4</v>
      </c>
      <c r="B91">
        <v>4209.5</v>
      </c>
      <c r="C91">
        <v>84.57</v>
      </c>
      <c r="E91" s="5">
        <f t="shared" si="9"/>
        <v>19230.901490614131</v>
      </c>
      <c r="F91" s="5">
        <f t="shared" si="10"/>
        <v>202790.00930767404</v>
      </c>
      <c r="H91" s="1">
        <f t="shared" si="11"/>
        <v>342.8807700492344</v>
      </c>
      <c r="I91" s="5">
        <f t="shared" si="12"/>
        <v>3615.6804496993027</v>
      </c>
      <c r="J91">
        <f t="shared" si="13"/>
        <v>3631.9020274241025</v>
      </c>
      <c r="K91">
        <f t="shared" si="14"/>
        <v>84.582749838062512</v>
      </c>
      <c r="L91">
        <f t="shared" si="15"/>
        <v>0.13721296414678644</v>
      </c>
      <c r="M91">
        <f t="shared" si="15"/>
        <v>1.5076076696840952E-4</v>
      </c>
    </row>
    <row r="92" spans="1:13">
      <c r="A92" s="1">
        <v>2.656E-4</v>
      </c>
      <c r="B92">
        <v>2675.5</v>
      </c>
      <c r="C92">
        <v>85.48</v>
      </c>
      <c r="E92" s="5">
        <f t="shared" si="9"/>
        <v>25983.810598200034</v>
      </c>
      <c r="F92" s="5">
        <f t="shared" si="10"/>
        <v>319169.02209529793</v>
      </c>
      <c r="H92" s="1">
        <f t="shared" si="11"/>
        <v>187.46372975219785</v>
      </c>
      <c r="I92" s="5">
        <f t="shared" si="12"/>
        <v>2302.6882480235963</v>
      </c>
      <c r="J92">
        <f t="shared" si="13"/>
        <v>2310.3064336919865</v>
      </c>
      <c r="K92">
        <f t="shared" si="14"/>
        <v>85.345768031279533</v>
      </c>
      <c r="L92">
        <f t="shared" si="15"/>
        <v>0.13649544619996767</v>
      </c>
      <c r="M92">
        <f t="shared" si="15"/>
        <v>1.5703318755319457E-3</v>
      </c>
    </row>
    <row r="93" spans="1:13">
      <c r="A93" s="1">
        <v>1.6559999999999999E-4</v>
      </c>
      <c r="B93">
        <v>1684.9</v>
      </c>
      <c r="C93">
        <v>86.46</v>
      </c>
      <c r="E93" s="5">
        <f t="shared" si="9"/>
        <v>35022.830964674409</v>
      </c>
      <c r="F93" s="5">
        <f t="shared" si="10"/>
        <v>501738.72825342038</v>
      </c>
      <c r="H93" s="1">
        <f t="shared" si="11"/>
        <v>102.42590815831522</v>
      </c>
      <c r="I93" s="5">
        <f t="shared" si="12"/>
        <v>1467.3583911988731</v>
      </c>
      <c r="J93">
        <f t="shared" si="13"/>
        <v>1470.9288612586947</v>
      </c>
      <c r="K93">
        <f t="shared" si="14"/>
        <v>86.007063703584052</v>
      </c>
      <c r="L93">
        <f t="shared" si="15"/>
        <v>0.12699337571446695</v>
      </c>
      <c r="M93">
        <f t="shared" si="15"/>
        <v>5.2386802731429778E-3</v>
      </c>
    </row>
    <row r="94" spans="1:13">
      <c r="A94" s="1">
        <v>1.032E-4</v>
      </c>
      <c r="B94">
        <v>1052.8</v>
      </c>
      <c r="C94">
        <v>87.57</v>
      </c>
      <c r="E94" s="5">
        <f t="shared" si="9"/>
        <v>47242.873198602283</v>
      </c>
      <c r="F94" s="5">
        <f t="shared" si="10"/>
        <v>791376.32656224514</v>
      </c>
      <c r="H94" s="1">
        <f t="shared" si="11"/>
        <v>55.609628516700887</v>
      </c>
      <c r="I94" s="5">
        <f t="shared" si="12"/>
        <v>931.52978549873285</v>
      </c>
      <c r="J94">
        <f t="shared" si="13"/>
        <v>933.18817612263001</v>
      </c>
      <c r="K94">
        <f t="shared" si="14"/>
        <v>86.583662480501445</v>
      </c>
      <c r="L94">
        <f t="shared" si="15"/>
        <v>0.11361305459476628</v>
      </c>
      <c r="M94">
        <f t="shared" si="15"/>
        <v>1.1263418059821263E-2</v>
      </c>
    </row>
    <row r="95" spans="1:13">
      <c r="A95" s="1">
        <v>6.4399999999999993E-5</v>
      </c>
      <c r="B95">
        <v>661.46</v>
      </c>
      <c r="C95">
        <v>88.56</v>
      </c>
      <c r="E95" s="5">
        <f t="shared" si="9"/>
        <v>63697.480853422654</v>
      </c>
      <c r="F95" s="5">
        <f t="shared" si="10"/>
        <v>1249687.6858339787</v>
      </c>
      <c r="H95" s="1">
        <f t="shared" si="11"/>
        <v>30.096583592127622</v>
      </c>
      <c r="I95" s="5">
        <f t="shared" si="12"/>
        <v>590.46809068170387</v>
      </c>
      <c r="J95">
        <f t="shared" si="13"/>
        <v>591.23461540848132</v>
      </c>
      <c r="K95">
        <f t="shared" si="14"/>
        <v>87.082118028979139</v>
      </c>
      <c r="L95">
        <f t="shared" si="15"/>
        <v>0.10616724305554186</v>
      </c>
      <c r="M95">
        <f t="shared" si="15"/>
        <v>1.6687917468618606E-2</v>
      </c>
    </row>
    <row r="96" spans="1:13">
      <c r="A96" s="1">
        <v>4.0000000000000003E-5</v>
      </c>
      <c r="B96">
        <v>416.02</v>
      </c>
      <c r="C96">
        <v>89.4</v>
      </c>
      <c r="E96" s="5">
        <f t="shared" si="9"/>
        <v>86167.846357727598</v>
      </c>
      <c r="F96" s="5">
        <f t="shared" si="10"/>
        <v>1986711.1089997506</v>
      </c>
      <c r="H96" s="1">
        <f t="shared" si="11"/>
        <v>16.120717241600609</v>
      </c>
      <c r="I96" s="5">
        <f t="shared" si="12"/>
        <v>371.68397938101094</v>
      </c>
      <c r="J96">
        <f t="shared" si="13"/>
        <v>372.03340986111368</v>
      </c>
      <c r="K96">
        <f t="shared" si="14"/>
        <v>87.51651781152168</v>
      </c>
      <c r="L96">
        <f t="shared" si="15"/>
        <v>0.10573191226115644</v>
      </c>
      <c r="M96">
        <f t="shared" si="15"/>
        <v>2.1068033428169184E-2</v>
      </c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6"/>
  <sheetViews>
    <sheetView topLeftCell="G1" zoomScale="85" zoomScaleNormal="85" workbookViewId="0">
      <selection activeCell="Q8" sqref="Q8"/>
    </sheetView>
  </sheetViews>
  <sheetFormatPr defaultRowHeight="14.4"/>
  <cols>
    <col min="16" max="16" width="13.77734375" customWidth="1"/>
  </cols>
  <sheetData>
    <row r="1" spans="1:23">
      <c r="A1" t="s">
        <v>19</v>
      </c>
      <c r="B1" t="s">
        <v>20</v>
      </c>
      <c r="C1" t="s">
        <v>21</v>
      </c>
      <c r="E1" t="s">
        <v>0</v>
      </c>
      <c r="F1" t="s">
        <v>1</v>
      </c>
      <c r="H1" t="s">
        <v>27</v>
      </c>
      <c r="I1" t="s">
        <v>28</v>
      </c>
      <c r="J1" t="s">
        <v>25</v>
      </c>
      <c r="K1" t="s">
        <v>24</v>
      </c>
      <c r="L1" t="s">
        <v>30</v>
      </c>
      <c r="M1" t="s">
        <v>31</v>
      </c>
      <c r="O1" t="s">
        <v>42</v>
      </c>
      <c r="P1" s="5">
        <f>Q1*10^8</f>
        <v>739817778.35993934</v>
      </c>
      <c r="Q1" s="17">
        <v>7.3981777835993929</v>
      </c>
      <c r="R1" s="5">
        <v>700000000.00000012</v>
      </c>
      <c r="T1" s="8">
        <v>5</v>
      </c>
    </row>
    <row r="2" spans="1:23">
      <c r="A2">
        <v>30000</v>
      </c>
      <c r="B2" s="1">
        <v>235510000</v>
      </c>
      <c r="C2">
        <v>16.39</v>
      </c>
      <c r="E2" s="5">
        <f>1+$P$2*(A2*$P$6)^(-$P$4)*COS($P$4*PI()/2)+$P$3*(A2*$P$6)^(-$P$5)*COS($P$5*PI()/2)</f>
        <v>3.3656649377279497</v>
      </c>
      <c r="F2" s="5">
        <f>$P$2*(A2*$P$6)^(-$P$4)*SIN($P$4*PI()/2)+$P$3*(A2*$P$6)^(-$P$5)*SIN($P$5*PI()/2)+($P$7*A2*$P$8)^-1</f>
        <v>1.3930938892405285</v>
      </c>
      <c r="H2" s="1">
        <f>$P$1*E2/(E2^2+F2^2)</f>
        <v>187662165.89029089</v>
      </c>
      <c r="I2" s="5">
        <f>$P$1*F2/(E2^2+F2^2)</f>
        <v>77675889.127540439</v>
      </c>
      <c r="J2">
        <f>(H2^2+I2^2)^0.5</f>
        <v>203102516.62249044</v>
      </c>
      <c r="K2">
        <f>DEGREES(ATAN(I2/H2))</f>
        <v>22.485320040083188</v>
      </c>
      <c r="L2">
        <f t="shared" ref="L2:M33" si="0">ABS((J2-B2)/B2)</f>
        <v>0.13760555126113355</v>
      </c>
      <c r="M2">
        <f t="shared" si="0"/>
        <v>0.37189261989525241</v>
      </c>
      <c r="O2" t="s">
        <v>43</v>
      </c>
      <c r="P2" s="5">
        <f>Q2</f>
        <v>7.3661357479743508</v>
      </c>
      <c r="Q2" s="17">
        <v>7.3661357479743508</v>
      </c>
      <c r="R2" s="5">
        <v>6.9375783123541748</v>
      </c>
      <c r="T2" s="8">
        <v>5</v>
      </c>
    </row>
    <row r="3" spans="1:23">
      <c r="A3">
        <v>18720</v>
      </c>
      <c r="B3" s="1">
        <v>214650000</v>
      </c>
      <c r="C3">
        <v>17.170000000000002</v>
      </c>
      <c r="E3" s="5">
        <f t="shared" ref="E3:E66" si="1">1+$P$2*(A3*$P$6)^(-$P$4)*COS($P$4*PI()/2)+$P$3*(A3*$P$8)^(-$P$5)*COS($P$5*PI()/2)</f>
        <v>3.5252851342699878</v>
      </c>
      <c r="F3" s="5">
        <f t="shared" ref="F3:F66" si="2">$P$2*(A3*$P$6)^(-$P$4)*SIN($P$4*PI()/2)+$P$3*(A3*$P$8)^(-$P$5)*SIN($P$5*PI()/2)+($P$7*A3*$P$8)^-1</f>
        <v>1.2931193174472186</v>
      </c>
      <c r="H3" s="1">
        <f t="shared" ref="H3:H66" si="3">$P$1*E3/(E3^2+F3^2)</f>
        <v>184972122.953192</v>
      </c>
      <c r="I3" s="5">
        <f t="shared" ref="I3:I66" si="4">$P$1*F3/(E3^2+F3^2)</f>
        <v>67850121.697893828</v>
      </c>
      <c r="J3">
        <f t="shared" ref="J3:J66" si="5">(H3^2+I3^2)^0.5</f>
        <v>197023666.81246641</v>
      </c>
      <c r="K3">
        <f t="shared" ref="K3:K66" si="6">DEGREES(ATAN(I3/H3))</f>
        <v>20.143677992675517</v>
      </c>
      <c r="L3">
        <f t="shared" si="0"/>
        <v>8.2116623282243589E-2</v>
      </c>
      <c r="M3">
        <f t="shared" si="0"/>
        <v>0.17319033154778773</v>
      </c>
      <c r="O3" t="s">
        <v>44</v>
      </c>
      <c r="P3" s="5">
        <f>Q3</f>
        <v>3.600004108883871</v>
      </c>
      <c r="Q3" s="17">
        <v>3.600004108883871</v>
      </c>
      <c r="R3" s="5">
        <v>2.5138945654900691</v>
      </c>
      <c r="T3" s="8">
        <v>1</v>
      </c>
    </row>
    <row r="4" spans="1:23">
      <c r="A4">
        <v>11640</v>
      </c>
      <c r="B4" s="1">
        <v>195330000</v>
      </c>
      <c r="C4">
        <v>17.850000000000001</v>
      </c>
      <c r="E4" s="5">
        <f t="shared" si="1"/>
        <v>3.912755735989816</v>
      </c>
      <c r="F4" s="5">
        <f t="shared" si="2"/>
        <v>1.4942837845091572</v>
      </c>
      <c r="H4" s="1">
        <f t="shared" si="3"/>
        <v>165011794.86835459</v>
      </c>
      <c r="I4" s="5">
        <f t="shared" si="4"/>
        <v>63018104.364789151</v>
      </c>
      <c r="J4">
        <f t="shared" si="5"/>
        <v>176635709.64957055</v>
      </c>
      <c r="K4">
        <f t="shared" si="6"/>
        <v>20.901887035928066</v>
      </c>
      <c r="L4">
        <f t="shared" si="0"/>
        <v>9.5706191319456541E-2</v>
      </c>
      <c r="M4">
        <f t="shared" si="0"/>
        <v>0.17097406363742659</v>
      </c>
      <c r="O4" t="s">
        <v>37</v>
      </c>
      <c r="P4" s="5">
        <f>Q4*10^(-1)</f>
        <v>0.29855337285955919</v>
      </c>
      <c r="Q4" s="17">
        <v>2.9855337285955916</v>
      </c>
      <c r="R4" s="5">
        <v>0.31189333045201928</v>
      </c>
      <c r="T4" s="8">
        <v>1</v>
      </c>
      <c r="W4" s="1"/>
    </row>
    <row r="5" spans="1:23">
      <c r="A5">
        <v>7260</v>
      </c>
      <c r="B5" s="1">
        <v>177110000</v>
      </c>
      <c r="C5">
        <v>18.63</v>
      </c>
      <c r="E5" s="5">
        <f t="shared" si="1"/>
        <v>4.3570887586737292</v>
      </c>
      <c r="F5" s="5">
        <f t="shared" si="2"/>
        <v>1.7259331892495324</v>
      </c>
      <c r="H5" s="1">
        <f t="shared" si="3"/>
        <v>146766915.77357242</v>
      </c>
      <c r="I5" s="5">
        <f t="shared" si="4"/>
        <v>58137418.135706134</v>
      </c>
      <c r="J5">
        <f t="shared" si="5"/>
        <v>157862240.42871314</v>
      </c>
      <c r="K5">
        <f t="shared" si="6"/>
        <v>21.609545210333437</v>
      </c>
      <c r="L5">
        <f t="shared" si="0"/>
        <v>0.10867686506288102</v>
      </c>
      <c r="M5">
        <f t="shared" si="0"/>
        <v>0.15993264682412442</v>
      </c>
      <c r="O5" t="s">
        <v>45</v>
      </c>
      <c r="P5" s="5">
        <f>Q5*10^(-1)</f>
        <v>0.63863932945098612</v>
      </c>
      <c r="Q5" s="17">
        <v>6.3863932945098609</v>
      </c>
      <c r="R5" s="5">
        <v>0.66078658828389303</v>
      </c>
      <c r="T5" s="8">
        <v>5</v>
      </c>
    </row>
    <row r="6" spans="1:23">
      <c r="A6">
        <v>4518</v>
      </c>
      <c r="B6" s="1">
        <v>160410000</v>
      </c>
      <c r="C6">
        <v>19.28</v>
      </c>
      <c r="E6" s="5">
        <f t="shared" si="1"/>
        <v>4.8725135445410972</v>
      </c>
      <c r="F6" s="5">
        <f t="shared" si="2"/>
        <v>1.9959547961336377</v>
      </c>
      <c r="H6" s="1">
        <f t="shared" si="3"/>
        <v>130017783.54836564</v>
      </c>
      <c r="I6" s="5">
        <f t="shared" si="4"/>
        <v>53259907.085690141</v>
      </c>
      <c r="J6">
        <f t="shared" si="5"/>
        <v>140503529.28523186</v>
      </c>
      <c r="K6">
        <f t="shared" si="6"/>
        <v>22.275750759104223</v>
      </c>
      <c r="L6">
        <f t="shared" si="0"/>
        <v>0.12409744227148022</v>
      </c>
      <c r="M6">
        <f t="shared" si="0"/>
        <v>0.15538126343901568</v>
      </c>
      <c r="O6" t="s">
        <v>46</v>
      </c>
      <c r="P6" s="5">
        <f>Q6*10^(-3)</f>
        <v>1.3371310108895144E-3</v>
      </c>
      <c r="Q6" s="17">
        <v>1.3371310108895145</v>
      </c>
      <c r="R6" s="5">
        <v>1.0596037122152292E-3</v>
      </c>
      <c r="T6" s="8">
        <v>1</v>
      </c>
    </row>
    <row r="7" spans="1:23">
      <c r="A7">
        <v>2814</v>
      </c>
      <c r="B7" s="1">
        <v>144150000</v>
      </c>
      <c r="C7">
        <v>20.059999999999999</v>
      </c>
      <c r="E7" s="5">
        <f t="shared" si="1"/>
        <v>5.4668774308531569</v>
      </c>
      <c r="F7" s="5">
        <f t="shared" si="2"/>
        <v>2.3091017783455663</v>
      </c>
      <c r="H7" s="1">
        <f t="shared" si="3"/>
        <v>114839364.6206273</v>
      </c>
      <c r="I7" s="5">
        <f t="shared" si="4"/>
        <v>48505894.712949924</v>
      </c>
      <c r="J7">
        <f t="shared" si="5"/>
        <v>124663152.08742785</v>
      </c>
      <c r="K7">
        <f t="shared" si="6"/>
        <v>22.898242058034665</v>
      </c>
      <c r="L7">
        <f t="shared" si="0"/>
        <v>0.13518451552252617</v>
      </c>
      <c r="M7">
        <f t="shared" si="0"/>
        <v>0.14148763998178795</v>
      </c>
      <c r="O7" t="s">
        <v>47</v>
      </c>
      <c r="P7" s="5">
        <f>Q7*10^1</f>
        <v>10.076849672046301</v>
      </c>
      <c r="Q7" s="17">
        <v>1.00768496720463</v>
      </c>
      <c r="R7" s="5">
        <v>14.719514378452837</v>
      </c>
      <c r="T7" s="8">
        <v>1</v>
      </c>
    </row>
    <row r="8" spans="1:23">
      <c r="A8">
        <v>1752</v>
      </c>
      <c r="B8" s="1">
        <v>130120000</v>
      </c>
      <c r="C8">
        <v>20.7</v>
      </c>
      <c r="E8" s="5">
        <f t="shared" si="1"/>
        <v>6.1543440050174638</v>
      </c>
      <c r="F8" s="5">
        <f t="shared" si="2"/>
        <v>2.6736982435224106</v>
      </c>
      <c r="H8" s="1">
        <f t="shared" si="3"/>
        <v>101124537.52229804</v>
      </c>
      <c r="I8" s="5">
        <f t="shared" si="4"/>
        <v>43932626.796609677</v>
      </c>
      <c r="J8">
        <f t="shared" si="5"/>
        <v>110255375.31725539</v>
      </c>
      <c r="K8">
        <f t="shared" si="6"/>
        <v>23.482093831969216</v>
      </c>
      <c r="L8">
        <f t="shared" si="0"/>
        <v>0.15266388474288817</v>
      </c>
      <c r="M8">
        <f t="shared" si="0"/>
        <v>0.13440066821107327</v>
      </c>
      <c r="O8" t="s">
        <v>55</v>
      </c>
      <c r="P8" s="5">
        <f>Q8*10^(-3)</f>
        <v>0.13798149397471718</v>
      </c>
      <c r="Q8" s="10">
        <v>137.98149397471718</v>
      </c>
      <c r="R8" s="1"/>
      <c r="T8" s="1"/>
      <c r="V8">
        <v>124.94</v>
      </c>
    </row>
    <row r="9" spans="1:23">
      <c r="A9">
        <v>1092</v>
      </c>
      <c r="B9" s="1">
        <v>116190000</v>
      </c>
      <c r="C9">
        <v>21.44</v>
      </c>
      <c r="E9" s="5">
        <f t="shared" si="1"/>
        <v>6.9473547039640975</v>
      </c>
      <c r="F9" s="5">
        <f t="shared" si="2"/>
        <v>3.097503414654688</v>
      </c>
      <c r="H9" s="1">
        <f t="shared" si="3"/>
        <v>88830850.351817593</v>
      </c>
      <c r="I9" s="5">
        <f t="shared" si="4"/>
        <v>39605558.376691826</v>
      </c>
      <c r="J9">
        <f t="shared" si="5"/>
        <v>97260064.921613932</v>
      </c>
      <c r="K9">
        <f t="shared" si="6"/>
        <v>24.029876778309269</v>
      </c>
      <c r="L9">
        <f t="shared" si="0"/>
        <v>0.16292224011004447</v>
      </c>
      <c r="M9">
        <f t="shared" si="0"/>
        <v>0.12079649152561883</v>
      </c>
      <c r="P9" s="5"/>
      <c r="R9" s="1"/>
      <c r="T9" s="1"/>
    </row>
    <row r="10" spans="1:23">
      <c r="A10">
        <v>678</v>
      </c>
      <c r="B10" s="1">
        <v>103800000</v>
      </c>
      <c r="C10">
        <v>22.25</v>
      </c>
      <c r="E10" s="5">
        <f t="shared" si="1"/>
        <v>7.8727726727479821</v>
      </c>
      <c r="F10" s="5">
        <f t="shared" si="2"/>
        <v>3.5964996489326766</v>
      </c>
      <c r="H10" s="1">
        <f t="shared" si="3"/>
        <v>77746636.259147391</v>
      </c>
      <c r="I10" s="5">
        <f t="shared" si="4"/>
        <v>35516807.309783608</v>
      </c>
      <c r="J10">
        <f t="shared" si="5"/>
        <v>85475043.440132096</v>
      </c>
      <c r="K10">
        <f t="shared" si="6"/>
        <v>24.552227737297699</v>
      </c>
      <c r="L10">
        <f t="shared" si="0"/>
        <v>0.17654100732050004</v>
      </c>
      <c r="M10">
        <f t="shared" si="0"/>
        <v>0.10347090954146961</v>
      </c>
      <c r="P10" s="5"/>
      <c r="R10" s="1"/>
      <c r="T10" s="1"/>
    </row>
    <row r="11" spans="1:23">
      <c r="A11">
        <v>424.2</v>
      </c>
      <c r="B11" s="1">
        <v>92015000</v>
      </c>
      <c r="C11">
        <v>22.92</v>
      </c>
      <c r="E11" s="5">
        <f t="shared" si="1"/>
        <v>8.9268170555015427</v>
      </c>
      <c r="F11" s="5">
        <f t="shared" si="2"/>
        <v>4.1707209769557583</v>
      </c>
      <c r="H11" s="1">
        <f t="shared" si="3"/>
        <v>68026529.672312245</v>
      </c>
      <c r="I11" s="5">
        <f t="shared" si="4"/>
        <v>31782848.52594367</v>
      </c>
      <c r="J11">
        <f t="shared" si="5"/>
        <v>75085006.490517512</v>
      </c>
      <c r="K11">
        <f t="shared" si="6"/>
        <v>25.042571707507879</v>
      </c>
      <c r="L11">
        <f t="shared" si="0"/>
        <v>0.18399166993949342</v>
      </c>
      <c r="M11">
        <f t="shared" si="0"/>
        <v>9.2607840641704922E-2</v>
      </c>
    </row>
    <row r="12" spans="1:23">
      <c r="A12">
        <v>264.60000000000002</v>
      </c>
      <c r="B12" s="1">
        <v>81639000</v>
      </c>
      <c r="C12">
        <v>23.78</v>
      </c>
      <c r="E12" s="5">
        <f t="shared" si="1"/>
        <v>10.155184872180403</v>
      </c>
      <c r="F12" s="5">
        <f t="shared" si="2"/>
        <v>4.8478602891958626</v>
      </c>
      <c r="H12" s="1">
        <f t="shared" si="3"/>
        <v>59330444.961084194</v>
      </c>
      <c r="I12" s="5">
        <f t="shared" si="4"/>
        <v>28323040.071392141</v>
      </c>
      <c r="J12">
        <f t="shared" si="5"/>
        <v>65744173.111888222</v>
      </c>
      <c r="K12">
        <f t="shared" si="6"/>
        <v>25.51877571977532</v>
      </c>
      <c r="L12">
        <f t="shared" si="0"/>
        <v>0.19469649172713749</v>
      </c>
      <c r="M12">
        <f t="shared" si="0"/>
        <v>7.3119248098205164E-2</v>
      </c>
      <c r="O12" t="s">
        <v>29</v>
      </c>
      <c r="P12" s="4">
        <f>SUM(L2:L96)+SUM(M2:M96)</f>
        <v>20.612983699924932</v>
      </c>
    </row>
    <row r="13" spans="1:23">
      <c r="A13">
        <v>164.4</v>
      </c>
      <c r="B13" s="1">
        <v>71803000</v>
      </c>
      <c r="C13">
        <v>24.62</v>
      </c>
      <c r="E13" s="5">
        <f t="shared" si="1"/>
        <v>11.592358465334467</v>
      </c>
      <c r="F13" s="5">
        <f t="shared" si="2"/>
        <v>5.6510367029510755</v>
      </c>
      <c r="H13" s="1">
        <f t="shared" si="3"/>
        <v>51565584.817762852</v>
      </c>
      <c r="I13" s="5">
        <f t="shared" si="4"/>
        <v>25137163.700182997</v>
      </c>
      <c r="J13">
        <f t="shared" si="5"/>
        <v>57366249.10596554</v>
      </c>
      <c r="K13">
        <f t="shared" si="6"/>
        <v>25.988282934206872</v>
      </c>
      <c r="L13">
        <f t="shared" si="0"/>
        <v>0.20106055309714721</v>
      </c>
      <c r="M13">
        <f t="shared" si="0"/>
        <v>5.5576073688337557E-2</v>
      </c>
    </row>
    <row r="14" spans="1:23">
      <c r="A14">
        <v>102.6</v>
      </c>
      <c r="B14" s="1">
        <v>63002000</v>
      </c>
      <c r="C14">
        <v>25.58</v>
      </c>
      <c r="E14" s="5">
        <f t="shared" si="1"/>
        <v>13.246117179818166</v>
      </c>
      <c r="F14" s="5">
        <f t="shared" si="2"/>
        <v>6.5899047668079209</v>
      </c>
      <c r="H14" s="1">
        <f t="shared" si="3"/>
        <v>44770758.100282103</v>
      </c>
      <c r="I14" s="5">
        <f t="shared" si="4"/>
        <v>22273321.926229812</v>
      </c>
      <c r="J14">
        <f t="shared" si="5"/>
        <v>50005216.232943587</v>
      </c>
      <c r="K14">
        <f t="shared" si="6"/>
        <v>26.450211469318347</v>
      </c>
      <c r="L14">
        <f t="shared" si="0"/>
        <v>0.20629160609276551</v>
      </c>
      <c r="M14">
        <f t="shared" si="0"/>
        <v>3.4019213030428028E-2</v>
      </c>
    </row>
    <row r="15" spans="1:23">
      <c r="A15">
        <v>64.2</v>
      </c>
      <c r="B15" s="1">
        <v>55138000</v>
      </c>
      <c r="C15">
        <v>26.47</v>
      </c>
      <c r="E15" s="5">
        <f t="shared" si="1"/>
        <v>15.156825344451507</v>
      </c>
      <c r="F15" s="5">
        <f t="shared" si="2"/>
        <v>7.6942073390737464</v>
      </c>
      <c r="H15" s="1">
        <f t="shared" si="3"/>
        <v>38809683.400588952</v>
      </c>
      <c r="I15" s="5">
        <f t="shared" si="4"/>
        <v>19701338.773904447</v>
      </c>
      <c r="J15">
        <f t="shared" si="5"/>
        <v>43523950.592037261</v>
      </c>
      <c r="K15">
        <f t="shared" si="6"/>
        <v>26.914161279017769</v>
      </c>
      <c r="L15">
        <f t="shared" si="0"/>
        <v>0.21063602974287676</v>
      </c>
      <c r="M15">
        <f t="shared" si="0"/>
        <v>1.6779798980648662E-2</v>
      </c>
    </row>
    <row r="16" spans="1:23">
      <c r="A16">
        <v>39.840000000000003</v>
      </c>
      <c r="B16" s="1">
        <v>48057000</v>
      </c>
      <c r="C16">
        <v>27.44</v>
      </c>
      <c r="E16" s="5">
        <f t="shared" si="1"/>
        <v>17.421786558735967</v>
      </c>
      <c r="F16" s="5">
        <f t="shared" si="2"/>
        <v>9.030395691847044</v>
      </c>
      <c r="H16" s="1">
        <f t="shared" si="3"/>
        <v>33471987.198317379</v>
      </c>
      <c r="I16" s="5">
        <f t="shared" si="4"/>
        <v>17349844.57387219</v>
      </c>
      <c r="J16">
        <f t="shared" si="5"/>
        <v>37701339.946238577</v>
      </c>
      <c r="K16">
        <f t="shared" si="6"/>
        <v>27.399479702077201</v>
      </c>
      <c r="L16">
        <f t="shared" si="0"/>
        <v>0.21548702694220245</v>
      </c>
      <c r="M16">
        <f t="shared" si="0"/>
        <v>1.4766872420845516E-3</v>
      </c>
    </row>
    <row r="17" spans="1:13">
      <c r="A17">
        <v>24.84</v>
      </c>
      <c r="B17" s="1">
        <v>41840000</v>
      </c>
      <c r="C17">
        <v>28.48</v>
      </c>
      <c r="E17" s="5">
        <f t="shared" si="1"/>
        <v>20.040038732141628</v>
      </c>
      <c r="F17" s="5">
        <f t="shared" si="2"/>
        <v>10.611563544714768</v>
      </c>
      <c r="H17" s="1">
        <f t="shared" si="3"/>
        <v>28832621.120924804</v>
      </c>
      <c r="I17" s="5">
        <f t="shared" si="4"/>
        <v>15267395.201919433</v>
      </c>
      <c r="J17">
        <f t="shared" si="5"/>
        <v>32625348.993602991</v>
      </c>
      <c r="K17">
        <f t="shared" si="6"/>
        <v>27.902030303055778</v>
      </c>
      <c r="L17">
        <f t="shared" si="0"/>
        <v>0.22023544470356141</v>
      </c>
      <c r="M17">
        <f t="shared" si="0"/>
        <v>2.0293879808434785E-2</v>
      </c>
    </row>
    <row r="18" spans="1:13">
      <c r="A18">
        <v>15.48</v>
      </c>
      <c r="B18" s="1">
        <v>36464000</v>
      </c>
      <c r="C18">
        <v>29.56</v>
      </c>
      <c r="E18" s="5">
        <f t="shared" si="1"/>
        <v>23.104381726694818</v>
      </c>
      <c r="F18" s="5">
        <f t="shared" si="2"/>
        <v>12.51156899690041</v>
      </c>
      <c r="H18" s="1">
        <f t="shared" si="3"/>
        <v>24759886.21931031</v>
      </c>
      <c r="I18" s="5">
        <f t="shared" si="4"/>
        <v>13408063.823252138</v>
      </c>
      <c r="J18">
        <f t="shared" si="5"/>
        <v>28157204.070745293</v>
      </c>
      <c r="K18">
        <f t="shared" si="6"/>
        <v>28.436592580678482</v>
      </c>
      <c r="L18">
        <f t="shared" si="0"/>
        <v>0.22780813759474294</v>
      </c>
      <c r="M18">
        <f t="shared" si="0"/>
        <v>3.8004310531851035E-2</v>
      </c>
    </row>
    <row r="19" spans="1:13">
      <c r="A19">
        <v>9.66</v>
      </c>
      <c r="B19" s="1">
        <v>31655000</v>
      </c>
      <c r="C19">
        <v>30.56</v>
      </c>
      <c r="E19" s="5">
        <f t="shared" si="1"/>
        <v>26.684741092932914</v>
      </c>
      <c r="F19" s="5">
        <f t="shared" si="2"/>
        <v>14.798347972638432</v>
      </c>
      <c r="H19" s="1">
        <f t="shared" si="3"/>
        <v>21203475.435134728</v>
      </c>
      <c r="I19" s="5">
        <f t="shared" si="4"/>
        <v>11758645.385602567</v>
      </c>
      <c r="J19">
        <f t="shared" si="5"/>
        <v>24245682.333824188</v>
      </c>
      <c r="K19">
        <f t="shared" si="6"/>
        <v>29.011092807531874</v>
      </c>
      <c r="L19">
        <f t="shared" si="0"/>
        <v>0.2340646869744373</v>
      </c>
      <c r="M19">
        <f t="shared" si="0"/>
        <v>5.0684135879192571E-2</v>
      </c>
    </row>
    <row r="20" spans="1:13">
      <c r="A20">
        <v>6</v>
      </c>
      <c r="B20" s="1">
        <v>27448000</v>
      </c>
      <c r="C20">
        <v>31.63</v>
      </c>
      <c r="E20" s="5">
        <f t="shared" si="1"/>
        <v>30.935504223156684</v>
      </c>
      <c r="F20" s="5">
        <f t="shared" si="2"/>
        <v>17.605428088281744</v>
      </c>
      <c r="H20" s="1">
        <f t="shared" si="3"/>
        <v>18064263.177722845</v>
      </c>
      <c r="I20" s="5">
        <f t="shared" si="4"/>
        <v>10280391.231028834</v>
      </c>
      <c r="J20">
        <f t="shared" si="5"/>
        <v>20784707.070753921</v>
      </c>
      <c r="K20">
        <f t="shared" si="6"/>
        <v>29.644249940046652</v>
      </c>
      <c r="L20">
        <f t="shared" si="0"/>
        <v>0.24276059928760124</v>
      </c>
      <c r="M20">
        <f t="shared" si="0"/>
        <v>6.2780589944778586E-2</v>
      </c>
    </row>
    <row r="21" spans="1:13">
      <c r="A21">
        <v>1250</v>
      </c>
      <c r="B21" s="1">
        <v>126630000</v>
      </c>
      <c r="C21">
        <v>21.88</v>
      </c>
      <c r="E21" s="5">
        <f t="shared" si="1"/>
        <v>6.7087946346233682</v>
      </c>
      <c r="F21" s="5">
        <f t="shared" si="2"/>
        <v>2.9696442112943791</v>
      </c>
      <c r="H21" s="1">
        <f t="shared" si="3"/>
        <v>92208595.69552578</v>
      </c>
      <c r="I21" s="5">
        <f t="shared" si="4"/>
        <v>40816083.566727713</v>
      </c>
      <c r="J21">
        <f t="shared" si="5"/>
        <v>100838374.62924041</v>
      </c>
      <c r="K21">
        <f t="shared" si="6"/>
        <v>23.876550092477459</v>
      </c>
      <c r="L21">
        <f t="shared" si="0"/>
        <v>0.20367705417957507</v>
      </c>
      <c r="M21">
        <f t="shared" si="0"/>
        <v>9.1250004226574935E-2</v>
      </c>
    </row>
    <row r="22" spans="1:13">
      <c r="A22">
        <v>780</v>
      </c>
      <c r="B22" s="1">
        <v>111850000</v>
      </c>
      <c r="C22">
        <v>22.79</v>
      </c>
      <c r="E22" s="5">
        <f t="shared" si="1"/>
        <v>7.5863794032934839</v>
      </c>
      <c r="F22" s="5">
        <f t="shared" si="2"/>
        <v>3.4415604557491961</v>
      </c>
      <c r="H22" s="1">
        <f t="shared" si="3"/>
        <v>80875234.673732236</v>
      </c>
      <c r="I22" s="5">
        <f t="shared" si="4"/>
        <v>36689044.233896121</v>
      </c>
      <c r="J22">
        <f t="shared" si="5"/>
        <v>88808161.507420287</v>
      </c>
      <c r="K22">
        <f t="shared" si="6"/>
        <v>24.401416396723828</v>
      </c>
      <c r="L22">
        <f t="shared" si="0"/>
        <v>0.20600660252641675</v>
      </c>
      <c r="M22">
        <f t="shared" si="0"/>
        <v>7.0707169667566003E-2</v>
      </c>
    </row>
    <row r="23" spans="1:13">
      <c r="A23">
        <v>485</v>
      </c>
      <c r="B23" s="1">
        <v>98910000</v>
      </c>
      <c r="C23">
        <v>23.47</v>
      </c>
      <c r="E23" s="5">
        <f t="shared" si="1"/>
        <v>8.6099261905378928</v>
      </c>
      <c r="F23" s="5">
        <f t="shared" si="2"/>
        <v>3.9974253139758158</v>
      </c>
      <c r="H23" s="1">
        <f t="shared" si="3"/>
        <v>70688709.708130896</v>
      </c>
      <c r="I23" s="5">
        <f t="shared" si="4"/>
        <v>32819426.246662993</v>
      </c>
      <c r="J23">
        <f t="shared" si="5"/>
        <v>77935925.088245094</v>
      </c>
      <c r="K23">
        <f t="shared" si="6"/>
        <v>24.904547541970317</v>
      </c>
      <c r="L23">
        <f t="shared" si="0"/>
        <v>0.21205211719497427</v>
      </c>
      <c r="M23">
        <f t="shared" si="0"/>
        <v>6.1122605111645412E-2</v>
      </c>
    </row>
    <row r="24" spans="1:13">
      <c r="A24">
        <v>302.5</v>
      </c>
      <c r="B24" s="1">
        <v>87219000</v>
      </c>
      <c r="C24">
        <v>24.22</v>
      </c>
      <c r="E24" s="5">
        <f t="shared" si="1"/>
        <v>9.7881953166763598</v>
      </c>
      <c r="F24" s="5">
        <f t="shared" si="2"/>
        <v>4.6446569957329249</v>
      </c>
      <c r="H24" s="1">
        <f t="shared" si="3"/>
        <v>61691785.875990398</v>
      </c>
      <c r="I24" s="5">
        <f t="shared" si="4"/>
        <v>29273750.22441541</v>
      </c>
      <c r="J24">
        <f t="shared" si="5"/>
        <v>68284909.729533285</v>
      </c>
      <c r="K24">
        <f t="shared" si="6"/>
        <v>25.385095884612475</v>
      </c>
      <c r="L24">
        <f t="shared" si="0"/>
        <v>0.21708676172011507</v>
      </c>
      <c r="M24">
        <f t="shared" si="0"/>
        <v>4.810470208969763E-2</v>
      </c>
    </row>
    <row r="25" spans="1:13">
      <c r="A25">
        <v>188.25</v>
      </c>
      <c r="B25" s="1">
        <v>76702000</v>
      </c>
      <c r="C25">
        <v>24.93</v>
      </c>
      <c r="E25" s="5">
        <f t="shared" si="1"/>
        <v>11.161104078392373</v>
      </c>
      <c r="F25" s="5">
        <f t="shared" si="2"/>
        <v>5.4087851483212184</v>
      </c>
      <c r="H25" s="1">
        <f t="shared" si="3"/>
        <v>53679001.672435731</v>
      </c>
      <c r="I25" s="5">
        <f t="shared" si="4"/>
        <v>26013393.028443117</v>
      </c>
      <c r="J25">
        <f t="shared" si="5"/>
        <v>59650078.268193506</v>
      </c>
      <c r="K25">
        <f t="shared" si="6"/>
        <v>25.855302744777024</v>
      </c>
      <c r="L25">
        <f t="shared" si="0"/>
        <v>0.22231391269858014</v>
      </c>
      <c r="M25">
        <f t="shared" si="0"/>
        <v>3.7116034688207955E-2</v>
      </c>
    </row>
    <row r="26" spans="1:13">
      <c r="A26">
        <v>117.25</v>
      </c>
      <c r="B26" s="1">
        <v>67169000</v>
      </c>
      <c r="C26">
        <v>25.61</v>
      </c>
      <c r="E26" s="5">
        <f t="shared" si="1"/>
        <v>12.752537063467372</v>
      </c>
      <c r="F26" s="5">
        <f t="shared" si="2"/>
        <v>6.3080467361295716</v>
      </c>
      <c r="H26" s="1">
        <f t="shared" si="3"/>
        <v>46609111.350648031</v>
      </c>
      <c r="I26" s="5">
        <f t="shared" si="4"/>
        <v>23055212.564064808</v>
      </c>
      <c r="J26">
        <f t="shared" si="5"/>
        <v>51999539.298644938</v>
      </c>
      <c r="K26">
        <f t="shared" si="6"/>
        <v>26.319316279910463</v>
      </c>
      <c r="L26">
        <f t="shared" si="0"/>
        <v>0.2258402045788245</v>
      </c>
      <c r="M26">
        <f t="shared" si="0"/>
        <v>2.7696848102712376E-2</v>
      </c>
    </row>
    <row r="27" spans="1:13">
      <c r="A27">
        <v>73</v>
      </c>
      <c r="B27" s="1">
        <v>58705000</v>
      </c>
      <c r="C27">
        <v>26.32</v>
      </c>
      <c r="E27" s="5">
        <f t="shared" si="1"/>
        <v>14.604405584596925</v>
      </c>
      <c r="F27" s="5">
        <f t="shared" si="2"/>
        <v>7.3727785180651537</v>
      </c>
      <c r="H27" s="1">
        <f t="shared" si="3"/>
        <v>40368911.464196943</v>
      </c>
      <c r="I27" s="5">
        <f t="shared" si="4"/>
        <v>20379538.319232445</v>
      </c>
      <c r="J27">
        <f t="shared" si="5"/>
        <v>45221395.322449252</v>
      </c>
      <c r="K27">
        <f t="shared" si="6"/>
        <v>26.786128018698985</v>
      </c>
      <c r="L27">
        <f t="shared" si="0"/>
        <v>0.22968409296568859</v>
      </c>
      <c r="M27">
        <f t="shared" si="0"/>
        <v>1.7710031105584532E-2</v>
      </c>
    </row>
    <row r="28" spans="1:13">
      <c r="A28">
        <v>45.5</v>
      </c>
      <c r="B28" s="1">
        <v>51037000</v>
      </c>
      <c r="C28">
        <v>27.08</v>
      </c>
      <c r="E28" s="5">
        <f t="shared" si="1"/>
        <v>16.755571816190137</v>
      </c>
      <c r="F28" s="5">
        <f t="shared" si="2"/>
        <v>8.6343172804266803</v>
      </c>
      <c r="H28" s="1">
        <f t="shared" si="3"/>
        <v>34888962.067874454</v>
      </c>
      <c r="I28" s="5">
        <f t="shared" si="4"/>
        <v>17978638.472231828</v>
      </c>
      <c r="J28">
        <f t="shared" si="5"/>
        <v>39248835.848835021</v>
      </c>
      <c r="K28">
        <f t="shared" si="6"/>
        <v>27.262513661482856</v>
      </c>
      <c r="L28">
        <f t="shared" si="0"/>
        <v>0.230972904974136</v>
      </c>
      <c r="M28">
        <f t="shared" si="0"/>
        <v>6.7397954757333076E-3</v>
      </c>
    </row>
    <row r="29" spans="1:13">
      <c r="A29">
        <v>28.25</v>
      </c>
      <c r="B29" s="1">
        <v>44287000</v>
      </c>
      <c r="C29">
        <v>27.99</v>
      </c>
      <c r="E29" s="5">
        <f t="shared" si="1"/>
        <v>19.286359412340452</v>
      </c>
      <c r="F29" s="5">
        <f t="shared" si="2"/>
        <v>10.152409595012315</v>
      </c>
      <c r="H29" s="1">
        <f t="shared" si="3"/>
        <v>30036500.8287053</v>
      </c>
      <c r="I29" s="5">
        <f t="shared" si="4"/>
        <v>15811323.054511998</v>
      </c>
      <c r="J29">
        <f t="shared" si="5"/>
        <v>33943914.311212793</v>
      </c>
      <c r="K29">
        <f t="shared" si="6"/>
        <v>27.762481595071424</v>
      </c>
      <c r="L29">
        <f t="shared" si="0"/>
        <v>0.23354676742130212</v>
      </c>
      <c r="M29">
        <f t="shared" si="0"/>
        <v>8.1285603761548451E-3</v>
      </c>
    </row>
    <row r="30" spans="1:13">
      <c r="A30">
        <v>17.675000000000001</v>
      </c>
      <c r="B30" s="1">
        <v>38227000</v>
      </c>
      <c r="C30">
        <v>28.84</v>
      </c>
      <c r="E30" s="5">
        <f t="shared" si="1"/>
        <v>22.195866819720639</v>
      </c>
      <c r="F30" s="5">
        <f t="shared" si="2"/>
        <v>11.942723763641728</v>
      </c>
      <c r="H30" s="1">
        <f t="shared" si="3"/>
        <v>25848072.721288841</v>
      </c>
      <c r="I30" s="5">
        <f t="shared" si="4"/>
        <v>13907832.248236615</v>
      </c>
      <c r="J30">
        <f t="shared" si="5"/>
        <v>29352183.245035227</v>
      </c>
      <c r="K30">
        <f t="shared" si="6"/>
        <v>28.282948847901832</v>
      </c>
      <c r="L30">
        <f t="shared" si="0"/>
        <v>0.23216095312121726</v>
      </c>
      <c r="M30">
        <f t="shared" si="0"/>
        <v>1.9315227187869911E-2</v>
      </c>
    </row>
    <row r="31" spans="1:13">
      <c r="A31">
        <v>11.025</v>
      </c>
      <c r="B31" s="1">
        <v>32877000</v>
      </c>
      <c r="C31">
        <v>29.72</v>
      </c>
      <c r="E31" s="5">
        <f t="shared" si="1"/>
        <v>25.622880042433167</v>
      </c>
      <c r="F31" s="5">
        <f t="shared" si="2"/>
        <v>14.112679325905233</v>
      </c>
      <c r="H31" s="1">
        <f t="shared" si="3"/>
        <v>22152937.766507976</v>
      </c>
      <c r="I31" s="5">
        <f t="shared" si="4"/>
        <v>12201489.696229095</v>
      </c>
      <c r="J31">
        <f t="shared" si="5"/>
        <v>25290887.736375727</v>
      </c>
      <c r="K31">
        <f t="shared" si="6"/>
        <v>28.845281714596222</v>
      </c>
      <c r="L31">
        <f t="shared" si="0"/>
        <v>0.23074222902406769</v>
      </c>
      <c r="M31">
        <f t="shared" si="0"/>
        <v>2.9431974609817523E-2</v>
      </c>
    </row>
    <row r="32" spans="1:13">
      <c r="A32">
        <v>6.85</v>
      </c>
      <c r="B32" s="1">
        <v>28116000</v>
      </c>
      <c r="C32">
        <v>30.65</v>
      </c>
      <c r="E32" s="5">
        <f t="shared" si="1"/>
        <v>29.682042234539711</v>
      </c>
      <c r="F32" s="5">
        <f t="shared" si="2"/>
        <v>16.767383020382734</v>
      </c>
      <c r="H32" s="1">
        <f t="shared" si="3"/>
        <v>18895106.470494676</v>
      </c>
      <c r="I32" s="5">
        <f t="shared" si="4"/>
        <v>10673843.965932537</v>
      </c>
      <c r="J32">
        <f t="shared" si="5"/>
        <v>21701520.53521606</v>
      </c>
      <c r="K32">
        <f t="shared" si="6"/>
        <v>29.462101089630721</v>
      </c>
      <c r="L32">
        <f t="shared" si="0"/>
        <v>0.22814338685388891</v>
      </c>
      <c r="M32">
        <f t="shared" si="0"/>
        <v>3.8756897565066152E-2</v>
      </c>
    </row>
    <row r="33" spans="1:13">
      <c r="A33">
        <v>4.2750000000000004</v>
      </c>
      <c r="B33" s="1">
        <v>23958000</v>
      </c>
      <c r="C33">
        <v>31.69</v>
      </c>
      <c r="E33" s="5">
        <f t="shared" si="1"/>
        <v>34.418873336008261</v>
      </c>
      <c r="F33" s="5">
        <f t="shared" si="2"/>
        <v>19.979026369715488</v>
      </c>
      <c r="H33" s="1">
        <f t="shared" si="3"/>
        <v>16077388.211181045</v>
      </c>
      <c r="I33" s="5">
        <f t="shared" si="4"/>
        <v>9332396.2086607777</v>
      </c>
      <c r="J33">
        <f t="shared" si="5"/>
        <v>18589675.378780805</v>
      </c>
      <c r="K33">
        <f t="shared" si="6"/>
        <v>30.133758635547135</v>
      </c>
      <c r="L33">
        <f t="shared" si="0"/>
        <v>0.22407231910924097</v>
      </c>
      <c r="M33">
        <f t="shared" si="0"/>
        <v>4.9108279092864186E-2</v>
      </c>
    </row>
    <row r="34" spans="1:13">
      <c r="A34">
        <v>2.6749999999999998</v>
      </c>
      <c r="B34" s="1">
        <v>20323000</v>
      </c>
      <c r="C34">
        <v>32.78</v>
      </c>
      <c r="E34" s="5">
        <f t="shared" si="1"/>
        <v>39.978886913772577</v>
      </c>
      <c r="F34" s="5">
        <f t="shared" si="2"/>
        <v>23.901550838578522</v>
      </c>
      <c r="H34" s="1">
        <f t="shared" si="3"/>
        <v>13632536.973101439</v>
      </c>
      <c r="I34" s="5">
        <f t="shared" si="4"/>
        <v>8150271.3225648906</v>
      </c>
      <c r="J34">
        <f t="shared" si="5"/>
        <v>15883103.819921389</v>
      </c>
      <c r="K34">
        <f t="shared" si="6"/>
        <v>30.873275688173148</v>
      </c>
      <c r="L34">
        <f t="shared" ref="L34:M65" si="7">ABS((J34-B34)/B34)</f>
        <v>0.21846657383647153</v>
      </c>
      <c r="M34">
        <f t="shared" si="7"/>
        <v>5.8167306645114485E-2</v>
      </c>
    </row>
    <row r="35" spans="1:13">
      <c r="A35">
        <v>1.66</v>
      </c>
      <c r="B35" s="1">
        <v>17135000</v>
      </c>
      <c r="C35">
        <v>33.869999999999997</v>
      </c>
      <c r="E35" s="5">
        <f t="shared" si="1"/>
        <v>46.689413560246216</v>
      </c>
      <c r="F35" s="5">
        <f t="shared" si="2"/>
        <v>28.849359192867649</v>
      </c>
      <c r="H35" s="1">
        <f t="shared" si="3"/>
        <v>11467302.583667969</v>
      </c>
      <c r="I35" s="5">
        <f t="shared" si="4"/>
        <v>7085639.0342674479</v>
      </c>
      <c r="J35">
        <f t="shared" si="5"/>
        <v>13479811.165937474</v>
      </c>
      <c r="K35">
        <f t="shared" si="6"/>
        <v>31.711892805701215</v>
      </c>
      <c r="L35">
        <f t="shared" si="7"/>
        <v>0.21331711899985561</v>
      </c>
      <c r="M35">
        <f t="shared" si="7"/>
        <v>6.3717366232618325E-2</v>
      </c>
    </row>
    <row r="36" spans="1:13">
      <c r="A36">
        <v>1.0349999999999999</v>
      </c>
      <c r="B36" s="1">
        <v>14349000</v>
      </c>
      <c r="C36">
        <v>35.090000000000003</v>
      </c>
      <c r="E36" s="5">
        <f t="shared" si="1"/>
        <v>54.605691700920588</v>
      </c>
      <c r="F36" s="5">
        <f t="shared" si="2"/>
        <v>34.976661687418563</v>
      </c>
      <c r="H36" s="1">
        <f t="shared" si="3"/>
        <v>9606857.4516980406</v>
      </c>
      <c r="I36" s="5">
        <f t="shared" si="4"/>
        <v>6153494.1230610488</v>
      </c>
      <c r="J36">
        <f t="shared" si="5"/>
        <v>11408645.845138371</v>
      </c>
      <c r="K36">
        <f t="shared" si="6"/>
        <v>32.64083872999597</v>
      </c>
      <c r="L36">
        <f t="shared" si="7"/>
        <v>0.2049170084926914</v>
      </c>
      <c r="M36">
        <f t="shared" si="7"/>
        <v>6.9796559418752735E-2</v>
      </c>
    </row>
    <row r="37" spans="1:13">
      <c r="A37">
        <v>0.64500000000000002</v>
      </c>
      <c r="B37" s="1">
        <v>11928000</v>
      </c>
      <c r="C37">
        <v>36.39</v>
      </c>
      <c r="E37" s="5">
        <f t="shared" si="1"/>
        <v>64.082420117661684</v>
      </c>
      <c r="F37" s="5">
        <f t="shared" si="2"/>
        <v>42.709315374667014</v>
      </c>
      <c r="H37" s="1">
        <f t="shared" si="3"/>
        <v>7993959.5378101962</v>
      </c>
      <c r="I37" s="5">
        <f t="shared" si="4"/>
        <v>5327772.2402772615</v>
      </c>
      <c r="J37">
        <f t="shared" si="5"/>
        <v>9606692.7782882489</v>
      </c>
      <c r="K37">
        <f t="shared" si="6"/>
        <v>33.682454502835959</v>
      </c>
      <c r="L37">
        <f t="shared" si="7"/>
        <v>0.19460992804424473</v>
      </c>
      <c r="M37">
        <f t="shared" si="7"/>
        <v>7.4403558592031904E-2</v>
      </c>
    </row>
    <row r="38" spans="1:13">
      <c r="A38">
        <v>0.40250000000000002</v>
      </c>
      <c r="B38" s="1">
        <v>9893400</v>
      </c>
      <c r="C38">
        <v>37.72</v>
      </c>
      <c r="E38" s="5">
        <f t="shared" si="1"/>
        <v>75.435789275534461</v>
      </c>
      <c r="F38" s="5">
        <f t="shared" si="2"/>
        <v>52.518518659765547</v>
      </c>
      <c r="H38" s="1">
        <f t="shared" si="3"/>
        <v>6605559.1081345137</v>
      </c>
      <c r="I38" s="5">
        <f t="shared" si="4"/>
        <v>4598800.9486003863</v>
      </c>
      <c r="J38">
        <f t="shared" si="5"/>
        <v>8048750.2940460667</v>
      </c>
      <c r="K38">
        <f t="shared" si="6"/>
        <v>34.845698218211965</v>
      </c>
      <c r="L38">
        <f t="shared" si="7"/>
        <v>0.18645255482987985</v>
      </c>
      <c r="M38">
        <f t="shared" si="7"/>
        <v>7.6201001638070906E-2</v>
      </c>
    </row>
    <row r="39" spans="1:13">
      <c r="A39">
        <v>0.25</v>
      </c>
      <c r="B39" s="1">
        <v>8210800</v>
      </c>
      <c r="C39">
        <v>39.07</v>
      </c>
      <c r="E39" s="5">
        <f t="shared" si="1"/>
        <v>89.293614171244599</v>
      </c>
      <c r="F39" s="5">
        <f t="shared" si="2"/>
        <v>65.257028883831964</v>
      </c>
      <c r="H39" s="1">
        <f t="shared" si="3"/>
        <v>5400745.9853218263</v>
      </c>
      <c r="I39" s="5">
        <f t="shared" si="4"/>
        <v>3946941.1114046024</v>
      </c>
      <c r="J39">
        <f t="shared" si="5"/>
        <v>6689275.0978611745</v>
      </c>
      <c r="K39">
        <f t="shared" si="6"/>
        <v>36.159859850671879</v>
      </c>
      <c r="L39">
        <f t="shared" si="7"/>
        <v>0.18530775346358766</v>
      </c>
      <c r="M39">
        <f t="shared" si="7"/>
        <v>7.4485286647763535E-2</v>
      </c>
    </row>
    <row r="40" spans="1:13">
      <c r="A40">
        <v>50</v>
      </c>
      <c r="B40" s="1">
        <v>54475000</v>
      </c>
      <c r="C40">
        <v>28.24</v>
      </c>
      <c r="E40" s="5">
        <f t="shared" si="1"/>
        <v>16.299757799979041</v>
      </c>
      <c r="F40" s="5">
        <f t="shared" si="2"/>
        <v>8.36479126781974</v>
      </c>
      <c r="H40" s="1">
        <f t="shared" si="3"/>
        <v>35926663.475668266</v>
      </c>
      <c r="I40" s="5">
        <f t="shared" si="4"/>
        <v>18437024.930735763</v>
      </c>
      <c r="J40">
        <f t="shared" si="5"/>
        <v>40381295.630408987</v>
      </c>
      <c r="K40">
        <f t="shared" si="6"/>
        <v>27.166214517627918</v>
      </c>
      <c r="L40">
        <f t="shared" si="7"/>
        <v>0.25871875850557158</v>
      </c>
      <c r="M40">
        <f t="shared" si="7"/>
        <v>3.8023565239804567E-2</v>
      </c>
    </row>
    <row r="41" spans="1:13">
      <c r="A41">
        <v>31.2</v>
      </c>
      <c r="B41" s="1">
        <v>46398000</v>
      </c>
      <c r="C41">
        <v>29.37</v>
      </c>
      <c r="E41" s="5">
        <f t="shared" si="1"/>
        <v>18.7258860114312</v>
      </c>
      <c r="F41" s="5">
        <f t="shared" si="2"/>
        <v>9.8130568103332614</v>
      </c>
      <c r="H41" s="1">
        <f t="shared" si="3"/>
        <v>30995842.465551533</v>
      </c>
      <c r="I41" s="5">
        <f t="shared" si="4"/>
        <v>16242967.772682199</v>
      </c>
      <c r="J41">
        <f t="shared" si="5"/>
        <v>34993945.936599955</v>
      </c>
      <c r="K41">
        <f t="shared" si="6"/>
        <v>27.656200942098454</v>
      </c>
      <c r="L41">
        <f t="shared" si="7"/>
        <v>0.24578762152248038</v>
      </c>
      <c r="M41">
        <f t="shared" si="7"/>
        <v>5.835202784819702E-2</v>
      </c>
    </row>
    <row r="42" spans="1:13">
      <c r="A42">
        <v>19.399999999999999</v>
      </c>
      <c r="B42" s="1">
        <v>39495000</v>
      </c>
      <c r="C42">
        <v>30.26</v>
      </c>
      <c r="E42" s="5">
        <f t="shared" si="1"/>
        <v>21.581492169260617</v>
      </c>
      <c r="F42" s="5">
        <f t="shared" si="2"/>
        <v>11.560685664904449</v>
      </c>
      <c r="H42" s="1">
        <f t="shared" si="3"/>
        <v>26636800.748820066</v>
      </c>
      <c r="I42" s="5">
        <f t="shared" si="4"/>
        <v>14268692.737308083</v>
      </c>
      <c r="J42">
        <f t="shared" si="5"/>
        <v>30217788.578320052</v>
      </c>
      <c r="K42">
        <f t="shared" si="6"/>
        <v>28.176882054910735</v>
      </c>
      <c r="L42">
        <f t="shared" si="7"/>
        <v>0.23489584559260532</v>
      </c>
      <c r="M42">
        <f t="shared" si="7"/>
        <v>6.8840645905131087E-2</v>
      </c>
    </row>
    <row r="43" spans="1:13">
      <c r="A43">
        <v>12.1</v>
      </c>
      <c r="B43" s="1">
        <v>33589000</v>
      </c>
      <c r="C43">
        <v>31.11</v>
      </c>
      <c r="E43" s="5">
        <f t="shared" si="1"/>
        <v>24.903481365440705</v>
      </c>
      <c r="F43" s="5">
        <f t="shared" si="2"/>
        <v>13.651710958185971</v>
      </c>
      <c r="H43" s="1">
        <f t="shared" si="3"/>
        <v>22842947.061238363</v>
      </c>
      <c r="I43" s="5">
        <f t="shared" si="4"/>
        <v>12522157.289459405</v>
      </c>
      <c r="J43">
        <f t="shared" si="5"/>
        <v>26050041.336329963</v>
      </c>
      <c r="K43">
        <f t="shared" si="6"/>
        <v>28.730885342749836</v>
      </c>
      <c r="L43">
        <f t="shared" si="7"/>
        <v>0.22444724950638711</v>
      </c>
      <c r="M43">
        <f t="shared" si="7"/>
        <v>7.6474273778533053E-2</v>
      </c>
    </row>
    <row r="44" spans="1:13">
      <c r="A44">
        <v>7.53</v>
      </c>
      <c r="B44" s="1">
        <v>28501000</v>
      </c>
      <c r="C44">
        <v>31.91</v>
      </c>
      <c r="E44" s="5">
        <f t="shared" si="1"/>
        <v>28.821133390737192</v>
      </c>
      <c r="F44" s="5">
        <f t="shared" si="2"/>
        <v>16.196764650679086</v>
      </c>
      <c r="H44" s="1">
        <f t="shared" si="3"/>
        <v>19508257.172431007</v>
      </c>
      <c r="I44" s="5">
        <f t="shared" si="4"/>
        <v>10963158.383921741</v>
      </c>
      <c r="J44">
        <f t="shared" si="5"/>
        <v>22377733.121490642</v>
      </c>
      <c r="K44">
        <f t="shared" si="6"/>
        <v>29.334910520948949</v>
      </c>
      <c r="L44">
        <f t="shared" si="7"/>
        <v>0.21484393103783578</v>
      </c>
      <c r="M44">
        <f t="shared" si="7"/>
        <v>8.0698510781919502E-2</v>
      </c>
    </row>
    <row r="45" spans="1:13">
      <c r="A45">
        <v>4.6900000000000004</v>
      </c>
      <c r="B45" s="1">
        <v>24073000</v>
      </c>
      <c r="C45">
        <v>32.75</v>
      </c>
      <c r="E45" s="5">
        <f t="shared" si="1"/>
        <v>33.425352332232464</v>
      </c>
      <c r="F45" s="5">
        <f t="shared" si="2"/>
        <v>19.295375116114716</v>
      </c>
      <c r="H45" s="1">
        <f t="shared" si="3"/>
        <v>16601261.861243067</v>
      </c>
      <c r="I45" s="5">
        <f t="shared" si="4"/>
        <v>9583371.6823573504</v>
      </c>
      <c r="J45">
        <f t="shared" si="5"/>
        <v>19168800.384681676</v>
      </c>
      <c r="K45">
        <f t="shared" si="6"/>
        <v>29.996450249650973</v>
      </c>
      <c r="L45">
        <f t="shared" si="7"/>
        <v>0.20372199623305465</v>
      </c>
      <c r="M45">
        <f t="shared" si="7"/>
        <v>8.4077854972489374E-2</v>
      </c>
    </row>
    <row r="46" spans="1:13">
      <c r="A46">
        <v>2.92</v>
      </c>
      <c r="B46" s="1">
        <v>20260000</v>
      </c>
      <c r="C46">
        <v>33.659999999999997</v>
      </c>
      <c r="E46" s="5">
        <f t="shared" si="1"/>
        <v>38.867655262566977</v>
      </c>
      <c r="F46" s="5">
        <f t="shared" si="2"/>
        <v>23.104597765617658</v>
      </c>
      <c r="H46" s="1">
        <f t="shared" si="3"/>
        <v>14064437.455413137</v>
      </c>
      <c r="I46" s="5">
        <f t="shared" si="4"/>
        <v>8360503.5603978559</v>
      </c>
      <c r="J46">
        <f t="shared" si="5"/>
        <v>16361736.482435266</v>
      </c>
      <c r="K46">
        <f t="shared" si="6"/>
        <v>30.729061709584546</v>
      </c>
      <c r="L46">
        <f t="shared" si="7"/>
        <v>0.19241182218976971</v>
      </c>
      <c r="M46">
        <f t="shared" si="7"/>
        <v>8.7074815520363974E-2</v>
      </c>
    </row>
    <row r="47" spans="1:13">
      <c r="A47">
        <v>1.82</v>
      </c>
      <c r="B47" s="1">
        <v>16966000</v>
      </c>
      <c r="C47">
        <v>34.56</v>
      </c>
      <c r="E47" s="5">
        <f t="shared" si="1"/>
        <v>45.30259136534896</v>
      </c>
      <c r="F47" s="5">
        <f t="shared" si="2"/>
        <v>27.808019408658748</v>
      </c>
      <c r="H47" s="1">
        <f t="shared" si="3"/>
        <v>11861387.050786287</v>
      </c>
      <c r="I47" s="5">
        <f t="shared" si="4"/>
        <v>7280856.8203488663</v>
      </c>
      <c r="J47">
        <f t="shared" si="5"/>
        <v>13917736.12362949</v>
      </c>
      <c r="K47">
        <f t="shared" si="6"/>
        <v>31.542786355639539</v>
      </c>
      <c r="L47">
        <f t="shared" si="7"/>
        <v>0.17966897774198456</v>
      </c>
      <c r="M47">
        <f t="shared" si="7"/>
        <v>8.7303635542837488E-2</v>
      </c>
    </row>
    <row r="48" spans="1:13">
      <c r="A48">
        <v>1.1299999999999999</v>
      </c>
      <c r="B48" s="1">
        <v>14123000</v>
      </c>
      <c r="C48">
        <v>35.590000000000003</v>
      </c>
      <c r="E48" s="5">
        <f t="shared" si="1"/>
        <v>53.026266913529611</v>
      </c>
      <c r="F48" s="5">
        <f t="shared" si="2"/>
        <v>33.729595553158482</v>
      </c>
      <c r="H48" s="1">
        <f t="shared" si="3"/>
        <v>9932919.8685448729</v>
      </c>
      <c r="I48" s="5">
        <f t="shared" si="4"/>
        <v>6318252.9966571564</v>
      </c>
      <c r="J48">
        <f t="shared" si="5"/>
        <v>11772137.360934107</v>
      </c>
      <c r="K48">
        <f t="shared" si="6"/>
        <v>32.460122048364482</v>
      </c>
      <c r="L48">
        <f t="shared" si="7"/>
        <v>0.16645632224498288</v>
      </c>
      <c r="M48">
        <f t="shared" si="7"/>
        <v>8.7942622973743209E-2</v>
      </c>
    </row>
    <row r="49" spans="1:13">
      <c r="A49">
        <v>0.70699999999999996</v>
      </c>
      <c r="B49" s="1">
        <v>11714000</v>
      </c>
      <c r="C49">
        <v>36.659999999999997</v>
      </c>
      <c r="E49" s="5">
        <f t="shared" si="1"/>
        <v>62.106056533031207</v>
      </c>
      <c r="F49" s="5">
        <f t="shared" si="2"/>
        <v>41.061797235192181</v>
      </c>
      <c r="H49" s="1">
        <f t="shared" si="3"/>
        <v>8288874.206577329</v>
      </c>
      <c r="I49" s="5">
        <f t="shared" si="4"/>
        <v>5480239.6252203491</v>
      </c>
      <c r="J49">
        <f t="shared" si="5"/>
        <v>9936722.8985364288</v>
      </c>
      <c r="K49">
        <f t="shared" si="6"/>
        <v>33.470926834346116</v>
      </c>
      <c r="L49">
        <f t="shared" si="7"/>
        <v>0.15172247750243906</v>
      </c>
      <c r="M49">
        <f t="shared" si="7"/>
        <v>8.6990539161316993E-2</v>
      </c>
    </row>
    <row r="50" spans="1:13">
      <c r="A50">
        <v>0.441</v>
      </c>
      <c r="B50" s="1">
        <v>9679900</v>
      </c>
      <c r="C50">
        <v>37.71</v>
      </c>
      <c r="E50" s="5">
        <f t="shared" si="1"/>
        <v>73.068173414260627</v>
      </c>
      <c r="F50" s="5">
        <f t="shared" si="2"/>
        <v>50.425222077502525</v>
      </c>
      <c r="H50" s="1">
        <f t="shared" si="3"/>
        <v>6858596.6598638352</v>
      </c>
      <c r="I50" s="5">
        <f t="shared" si="4"/>
        <v>4733199.7442015233</v>
      </c>
      <c r="J50">
        <f t="shared" si="5"/>
        <v>8333278.3441575216</v>
      </c>
      <c r="K50">
        <f t="shared" si="6"/>
        <v>34.610022032017767</v>
      </c>
      <c r="L50">
        <f t="shared" si="7"/>
        <v>0.13911524456269986</v>
      </c>
      <c r="M50">
        <f t="shared" si="7"/>
        <v>8.2205727074575283E-2</v>
      </c>
    </row>
    <row r="51" spans="1:13">
      <c r="A51">
        <v>0.27400000000000002</v>
      </c>
      <c r="B51" s="1">
        <v>7945200</v>
      </c>
      <c r="C51">
        <v>38.880000000000003</v>
      </c>
      <c r="E51" s="5">
        <f t="shared" si="1"/>
        <v>86.413641848732425</v>
      </c>
      <c r="F51" s="5">
        <f t="shared" si="2"/>
        <v>62.542547087503038</v>
      </c>
      <c r="H51" s="1">
        <f t="shared" si="3"/>
        <v>5618330.214087218</v>
      </c>
      <c r="I51" s="5">
        <f t="shared" si="4"/>
        <v>4066310.3006674768</v>
      </c>
      <c r="J51">
        <f t="shared" si="5"/>
        <v>6935453.399442588</v>
      </c>
      <c r="K51">
        <f t="shared" si="6"/>
        <v>35.895432647334211</v>
      </c>
      <c r="L51">
        <f t="shared" si="7"/>
        <v>0.12708888392455975</v>
      </c>
      <c r="M51">
        <f t="shared" si="7"/>
        <v>7.6763563597371187E-2</v>
      </c>
    </row>
    <row r="52" spans="1:13">
      <c r="A52">
        <v>0.17100000000000001</v>
      </c>
      <c r="B52" s="1">
        <v>6489300</v>
      </c>
      <c r="C52">
        <v>40.11</v>
      </c>
      <c r="E52" s="5">
        <f t="shared" si="1"/>
        <v>102.46152825831012</v>
      </c>
      <c r="F52" s="5">
        <f t="shared" si="2"/>
        <v>78.101315813575752</v>
      </c>
      <c r="H52" s="1">
        <f t="shared" si="3"/>
        <v>4566937.9902639939</v>
      </c>
      <c r="I52" s="5">
        <f t="shared" si="4"/>
        <v>3481149.1917181741</v>
      </c>
      <c r="J52">
        <f t="shared" si="5"/>
        <v>5742414.3269113405</v>
      </c>
      <c r="K52">
        <f t="shared" si="6"/>
        <v>37.316467288190609</v>
      </c>
      <c r="L52">
        <f t="shared" si="7"/>
        <v>0.11509495216566648</v>
      </c>
      <c r="M52">
        <f t="shared" si="7"/>
        <v>6.9646789125140635E-2</v>
      </c>
    </row>
    <row r="53" spans="1:13">
      <c r="A53">
        <v>0.107</v>
      </c>
      <c r="B53" s="1">
        <v>5257600</v>
      </c>
      <c r="C53">
        <v>41.43</v>
      </c>
      <c r="E53" s="5">
        <f t="shared" si="1"/>
        <v>121.91692084405778</v>
      </c>
      <c r="F53" s="5">
        <f t="shared" si="2"/>
        <v>98.324390463880476</v>
      </c>
      <c r="H53" s="1">
        <f t="shared" si="3"/>
        <v>3676766.3904639911</v>
      </c>
      <c r="I53" s="5">
        <f t="shared" si="4"/>
        <v>2965263.6542786681</v>
      </c>
      <c r="J53">
        <f t="shared" si="5"/>
        <v>4723494.4299143283</v>
      </c>
      <c r="K53">
        <f t="shared" si="6"/>
        <v>38.885718889548023</v>
      </c>
      <c r="L53">
        <f t="shared" si="7"/>
        <v>0.10158733454155351</v>
      </c>
      <c r="M53">
        <f t="shared" si="7"/>
        <v>6.1411564336277487E-2</v>
      </c>
    </row>
    <row r="54" spans="1:13">
      <c r="A54">
        <v>6.6400000000000001E-2</v>
      </c>
      <c r="B54" s="1">
        <v>4232300</v>
      </c>
      <c r="C54">
        <v>42.78</v>
      </c>
      <c r="E54" s="5">
        <f t="shared" si="1"/>
        <v>146.23373457043724</v>
      </c>
      <c r="F54" s="5">
        <f t="shared" si="2"/>
        <v>125.5624426200589</v>
      </c>
      <c r="H54" s="1">
        <f t="shared" si="3"/>
        <v>2912130.300359888</v>
      </c>
      <c r="I54" s="5">
        <f t="shared" si="4"/>
        <v>2500477.7099838522</v>
      </c>
      <c r="J54">
        <f t="shared" si="5"/>
        <v>3838344.9121203609</v>
      </c>
      <c r="K54">
        <f t="shared" si="6"/>
        <v>40.650777344095445</v>
      </c>
      <c r="L54">
        <f t="shared" si="7"/>
        <v>9.3082978021321539E-2</v>
      </c>
      <c r="M54">
        <f t="shared" si="7"/>
        <v>4.9771450582154181E-2</v>
      </c>
    </row>
    <row r="55" spans="1:13">
      <c r="A55">
        <v>4.1399999999999999E-2</v>
      </c>
      <c r="B55" s="1">
        <v>3374600</v>
      </c>
      <c r="C55">
        <v>44.21</v>
      </c>
      <c r="E55" s="5">
        <f t="shared" si="1"/>
        <v>176.01052517197331</v>
      </c>
      <c r="F55" s="5">
        <f t="shared" si="2"/>
        <v>161.68003652846645</v>
      </c>
      <c r="H55" s="1">
        <f t="shared" si="3"/>
        <v>2279681.3446681011</v>
      </c>
      <c r="I55" s="5">
        <f t="shared" si="4"/>
        <v>2094073.4238425647</v>
      </c>
      <c r="J55">
        <f t="shared" si="5"/>
        <v>3095495.2007185351</v>
      </c>
      <c r="K55">
        <f t="shared" si="6"/>
        <v>42.570011553361773</v>
      </c>
      <c r="L55">
        <f t="shared" si="7"/>
        <v>8.270752067844038E-2</v>
      </c>
      <c r="M55">
        <f t="shared" si="7"/>
        <v>3.709541838132159E-2</v>
      </c>
    </row>
    <row r="56" spans="1:13">
      <c r="A56">
        <v>2.58E-2</v>
      </c>
      <c r="B56" s="1">
        <v>2664000</v>
      </c>
      <c r="C56">
        <v>45.73</v>
      </c>
      <c r="E56" s="5">
        <f t="shared" si="1"/>
        <v>213.0795928981305</v>
      </c>
      <c r="F56" s="5">
        <f t="shared" si="2"/>
        <v>210.5821052734438</v>
      </c>
      <c r="H56" s="1">
        <f t="shared" si="3"/>
        <v>1756479.6406967025</v>
      </c>
      <c r="I56" s="5">
        <f t="shared" si="4"/>
        <v>1735892.0935459468</v>
      </c>
      <c r="J56">
        <f t="shared" si="5"/>
        <v>2469522.6438762103</v>
      </c>
      <c r="K56">
        <f t="shared" si="6"/>
        <v>44.662245033340255</v>
      </c>
      <c r="L56">
        <f t="shared" si="7"/>
        <v>7.3002010556978109E-2</v>
      </c>
      <c r="M56">
        <f t="shared" si="7"/>
        <v>2.3349113637868828E-2</v>
      </c>
    </row>
    <row r="57" spans="1:13">
      <c r="A57">
        <v>1.61E-2</v>
      </c>
      <c r="B57" s="1">
        <v>2093300</v>
      </c>
      <c r="C57">
        <v>47.27</v>
      </c>
      <c r="E57" s="5">
        <f t="shared" si="1"/>
        <v>259.33438753051308</v>
      </c>
      <c r="F57" s="5">
        <f t="shared" si="2"/>
        <v>277.25779114437159</v>
      </c>
      <c r="H57" s="1">
        <f t="shared" si="3"/>
        <v>1331195.7208983114</v>
      </c>
      <c r="I57" s="5">
        <f t="shared" si="4"/>
        <v>1423198.7846720829</v>
      </c>
      <c r="J57">
        <f t="shared" si="5"/>
        <v>1948737.2393501564</v>
      </c>
      <c r="K57">
        <f t="shared" si="6"/>
        <v>46.913098543556046</v>
      </c>
      <c r="L57">
        <f t="shared" si="7"/>
        <v>6.9059743299977841E-2</v>
      </c>
      <c r="M57">
        <f t="shared" si="7"/>
        <v>7.5502740944353068E-3</v>
      </c>
    </row>
    <row r="58" spans="1:13">
      <c r="A58">
        <v>0.01</v>
      </c>
      <c r="B58" s="1">
        <v>1641600</v>
      </c>
      <c r="C58">
        <v>48.81</v>
      </c>
      <c r="E58" s="5">
        <f t="shared" si="1"/>
        <v>318.2185802270215</v>
      </c>
      <c r="F58" s="5">
        <f t="shared" si="2"/>
        <v>370.49132352677674</v>
      </c>
      <c r="H58" s="1">
        <f t="shared" si="3"/>
        <v>986990.47050409077</v>
      </c>
      <c r="I58" s="5">
        <f t="shared" si="4"/>
        <v>1149120.2225354083</v>
      </c>
      <c r="J58">
        <f t="shared" si="5"/>
        <v>1514802.7840962377</v>
      </c>
      <c r="K58">
        <f t="shared" si="6"/>
        <v>49.340399646783908</v>
      </c>
      <c r="L58">
        <f t="shared" si="7"/>
        <v>7.7240019434553039E-2</v>
      </c>
      <c r="M58">
        <f t="shared" si="7"/>
        <v>1.0866618454904846E-2</v>
      </c>
    </row>
    <row r="59" spans="1:13">
      <c r="A59">
        <v>2.5</v>
      </c>
      <c r="B59" s="1">
        <v>19613000</v>
      </c>
      <c r="C59">
        <v>35.119999999999997</v>
      </c>
      <c r="E59" s="5">
        <f t="shared" si="1"/>
        <v>40.861134695511581</v>
      </c>
      <c r="F59" s="5">
        <f t="shared" si="2"/>
        <v>24.538854026068442</v>
      </c>
      <c r="H59" s="1">
        <f t="shared" si="3"/>
        <v>13306610.50960592</v>
      </c>
      <c r="I59" s="5">
        <f t="shared" si="4"/>
        <v>7991187.1099564852</v>
      </c>
      <c r="J59">
        <f t="shared" si="5"/>
        <v>15521757.461083116</v>
      </c>
      <c r="K59">
        <f t="shared" si="6"/>
        <v>30.98661240775342</v>
      </c>
      <c r="L59">
        <f t="shared" si="7"/>
        <v>0.20859850807713678</v>
      </c>
      <c r="M59">
        <f t="shared" si="7"/>
        <v>0.11769326857194129</v>
      </c>
    </row>
    <row r="60" spans="1:13">
      <c r="A60">
        <v>1.56</v>
      </c>
      <c r="B60" s="1">
        <v>16161000</v>
      </c>
      <c r="C60">
        <v>36.770000000000003</v>
      </c>
      <c r="E60" s="5">
        <f t="shared" si="1"/>
        <v>47.652769305887134</v>
      </c>
      <c r="F60" s="5">
        <f t="shared" si="2"/>
        <v>29.578419703551102</v>
      </c>
      <c r="H60" s="1">
        <f t="shared" si="3"/>
        <v>11207270.113205286</v>
      </c>
      <c r="I60" s="5">
        <f t="shared" si="4"/>
        <v>6956433.8855432933</v>
      </c>
      <c r="J60">
        <f t="shared" si="5"/>
        <v>13190711.724326303</v>
      </c>
      <c r="K60">
        <f t="shared" si="6"/>
        <v>31.828174584907135</v>
      </c>
      <c r="L60">
        <f t="shared" si="7"/>
        <v>0.18379359418808841</v>
      </c>
      <c r="M60">
        <f t="shared" si="7"/>
        <v>0.13439829793562327</v>
      </c>
    </row>
    <row r="61" spans="1:13">
      <c r="A61">
        <v>0.97</v>
      </c>
      <c r="B61" s="1">
        <v>13232000</v>
      </c>
      <c r="C61">
        <v>38.01</v>
      </c>
      <c r="E61" s="5">
        <f t="shared" si="1"/>
        <v>55.806381748382407</v>
      </c>
      <c r="F61" s="5">
        <f t="shared" si="2"/>
        <v>35.932764132396201</v>
      </c>
      <c r="H61" s="1">
        <f t="shared" si="3"/>
        <v>9371559.5190244131</v>
      </c>
      <c r="I61" s="5">
        <f t="shared" si="4"/>
        <v>6034185.1092967065</v>
      </c>
      <c r="J61">
        <f t="shared" si="5"/>
        <v>11146188.485391552</v>
      </c>
      <c r="K61">
        <f t="shared" si="6"/>
        <v>32.776784690974843</v>
      </c>
      <c r="L61">
        <f t="shared" si="7"/>
        <v>0.15763388109193233</v>
      </c>
      <c r="M61">
        <f t="shared" si="7"/>
        <v>0.13767996077414246</v>
      </c>
    </row>
    <row r="62" spans="1:13">
      <c r="A62">
        <v>0.60499999999999998</v>
      </c>
      <c r="B62" s="1">
        <v>10794000</v>
      </c>
      <c r="C62">
        <v>39.08</v>
      </c>
      <c r="E62" s="5">
        <f t="shared" si="1"/>
        <v>65.503338293665081</v>
      </c>
      <c r="F62" s="5">
        <f t="shared" si="2"/>
        <v>43.90497529065523</v>
      </c>
      <c r="H62" s="1">
        <f t="shared" si="3"/>
        <v>7793169.8082326334</v>
      </c>
      <c r="I62" s="5">
        <f t="shared" si="4"/>
        <v>5223534.2011481076</v>
      </c>
      <c r="J62">
        <f t="shared" si="5"/>
        <v>9381833.7871928141</v>
      </c>
      <c r="K62">
        <f t="shared" si="6"/>
        <v>33.832792680197215</v>
      </c>
      <c r="L62">
        <f t="shared" si="7"/>
        <v>0.13082881348964109</v>
      </c>
      <c r="M62">
        <f t="shared" si="7"/>
        <v>0.13426835516383784</v>
      </c>
    </row>
    <row r="63" spans="1:13">
      <c r="A63">
        <v>0.3765</v>
      </c>
      <c r="B63" s="1">
        <v>8768600</v>
      </c>
      <c r="C63">
        <v>40.119999999999997</v>
      </c>
      <c r="E63" s="5">
        <f t="shared" si="1"/>
        <v>77.221985715832417</v>
      </c>
      <c r="F63" s="5">
        <f t="shared" si="2"/>
        <v>54.114079277597071</v>
      </c>
      <c r="H63" s="1">
        <f t="shared" si="3"/>
        <v>6425210.2341241306</v>
      </c>
      <c r="I63" s="5">
        <f t="shared" si="4"/>
        <v>4502530.3708725441</v>
      </c>
      <c r="J63">
        <f t="shared" si="5"/>
        <v>7845769.9617897989</v>
      </c>
      <c r="K63">
        <f t="shared" si="6"/>
        <v>35.021234740395535</v>
      </c>
      <c r="L63">
        <f t="shared" si="7"/>
        <v>0.10524257443721929</v>
      </c>
      <c r="M63">
        <f t="shared" si="7"/>
        <v>0.12708786788645221</v>
      </c>
    </row>
    <row r="64" spans="1:13">
      <c r="A64">
        <v>0.23449999999999999</v>
      </c>
      <c r="B64" s="1">
        <v>7083800</v>
      </c>
      <c r="C64">
        <v>41.17</v>
      </c>
      <c r="E64" s="5">
        <f t="shared" si="1"/>
        <v>91.369835224499028</v>
      </c>
      <c r="F64" s="5">
        <f t="shared" si="2"/>
        <v>67.235331390668563</v>
      </c>
      <c r="H64" s="1">
        <f t="shared" si="3"/>
        <v>5252687.5733727999</v>
      </c>
      <c r="I64" s="5">
        <f t="shared" si="4"/>
        <v>3865238.334069714</v>
      </c>
      <c r="J64">
        <f t="shared" si="5"/>
        <v>6521563.7789281067</v>
      </c>
      <c r="K64">
        <f t="shared" si="6"/>
        <v>36.347834230372314</v>
      </c>
      <c r="L64">
        <f t="shared" si="7"/>
        <v>7.9369296291805724E-2</v>
      </c>
      <c r="M64">
        <f t="shared" si="7"/>
        <v>0.11712814597103929</v>
      </c>
    </row>
    <row r="65" spans="1:13">
      <c r="A65">
        <v>0.14599999999999999</v>
      </c>
      <c r="B65" s="1">
        <v>5701200</v>
      </c>
      <c r="C65">
        <v>42.26</v>
      </c>
      <c r="E65" s="5">
        <f t="shared" si="1"/>
        <v>108.59038293961721</v>
      </c>
      <c r="F65" s="5">
        <f t="shared" si="2"/>
        <v>84.315307426635187</v>
      </c>
      <c r="H65" s="1">
        <f t="shared" si="3"/>
        <v>4250428.0707523422</v>
      </c>
      <c r="I65" s="5">
        <f t="shared" si="4"/>
        <v>3300256.7978746542</v>
      </c>
      <c r="J65">
        <f t="shared" si="5"/>
        <v>5381248.341840148</v>
      </c>
      <c r="K65">
        <f t="shared" si="6"/>
        <v>37.827652167738542</v>
      </c>
      <c r="L65">
        <f t="shared" si="7"/>
        <v>5.6120055104162639E-2</v>
      </c>
      <c r="M65">
        <f t="shared" si="7"/>
        <v>0.10488281666496584</v>
      </c>
    </row>
    <row r="66" spans="1:13">
      <c r="A66">
        <v>9.0999999999999998E-2</v>
      </c>
      <c r="B66" s="1">
        <v>4563900</v>
      </c>
      <c r="C66">
        <v>43.39</v>
      </c>
      <c r="E66" s="5">
        <f t="shared" si="1"/>
        <v>129.60613059756432</v>
      </c>
      <c r="F66" s="5">
        <f t="shared" si="2"/>
        <v>106.70831119831584</v>
      </c>
      <c r="H66" s="1">
        <f t="shared" si="3"/>
        <v>3402054.9014904113</v>
      </c>
      <c r="I66" s="5">
        <f t="shared" si="4"/>
        <v>2801005.8742454033</v>
      </c>
      <c r="J66">
        <f t="shared" si="5"/>
        <v>4406768.8231074912</v>
      </c>
      <c r="K66">
        <f t="shared" si="6"/>
        <v>39.465570848819162</v>
      </c>
      <c r="L66">
        <f t="shared" ref="L66:M81" si="8">ABS((J66-B66)/B66)</f>
        <v>3.4429145444139608E-2</v>
      </c>
      <c r="M66">
        <f t="shared" si="8"/>
        <v>9.0445474790984984E-2</v>
      </c>
    </row>
    <row r="67" spans="1:13">
      <c r="A67">
        <v>5.6500000000000002E-2</v>
      </c>
      <c r="B67" s="1">
        <v>3631700</v>
      </c>
      <c r="C67">
        <v>44.57</v>
      </c>
      <c r="E67" s="5">
        <f t="shared" ref="E67:E96" si="9">1+$P$2*(A67*$P$6)^(-$P$4)*COS($P$4*PI()/2)+$P$3*(A67*$P$8)^(-$P$5)*COS($P$5*PI()/2)</f>
        <v>155.70156668847656</v>
      </c>
      <c r="F67" s="5">
        <f t="shared" ref="F67:F96" si="10">$P$2*(A67*$P$6)^(-$P$4)*SIN($P$4*PI()/2)+$P$3*(A67*$P$8)^(-$P$5)*SIN($P$5*PI()/2)+($P$7*A67*$P$8)^-1</f>
        <v>136.72648287546275</v>
      </c>
      <c r="H67" s="1">
        <f t="shared" ref="H67:H96" si="11">$P$1*E67/(E67^2+F67^2)</f>
        <v>2682779.2990170321</v>
      </c>
      <c r="I67" s="5">
        <f t="shared" ref="I67:I96" si="12">$P$1*F67/(E67^2+F67^2)</f>
        <v>2355833.5711521488</v>
      </c>
      <c r="J67">
        <f t="shared" ref="J67:J96" si="13">(H67^2+I67^2)^0.5</f>
        <v>3570330.0382740255</v>
      </c>
      <c r="K67">
        <f t="shared" ref="K67:K96" si="14">DEGREES(ATAN(I67/H67))</f>
        <v>41.287393756858485</v>
      </c>
      <c r="L67">
        <f t="shared" si="8"/>
        <v>1.6898411687632363E-2</v>
      </c>
      <c r="M67">
        <f t="shared" si="8"/>
        <v>7.3650577588995181E-2</v>
      </c>
    </row>
    <row r="68" spans="1:13">
      <c r="A68">
        <v>3.5349999999999999E-2</v>
      </c>
      <c r="B68" s="1">
        <v>2874000</v>
      </c>
      <c r="C68">
        <v>45.81</v>
      </c>
      <c r="E68" s="5">
        <f t="shared" si="9"/>
        <v>187.49515496849409</v>
      </c>
      <c r="F68" s="5">
        <f t="shared" si="10"/>
        <v>176.37834784592312</v>
      </c>
      <c r="H68" s="1">
        <f t="shared" si="11"/>
        <v>2093335.1811503686</v>
      </c>
      <c r="I68" s="5">
        <f t="shared" si="12"/>
        <v>1969218.8888885698</v>
      </c>
      <c r="J68">
        <f t="shared" si="13"/>
        <v>2873999.8630823521</v>
      </c>
      <c r="K68">
        <f t="shared" si="14"/>
        <v>43.250083986656179</v>
      </c>
      <c r="L68">
        <f t="shared" si="8"/>
        <v>4.7640100175938676E-8</v>
      </c>
      <c r="M68">
        <f t="shared" si="8"/>
        <v>5.5881161609775666E-2</v>
      </c>
    </row>
    <row r="69" spans="1:13">
      <c r="A69">
        <v>2.205E-2</v>
      </c>
      <c r="B69" s="1">
        <v>2258500</v>
      </c>
      <c r="C69">
        <v>47.08</v>
      </c>
      <c r="E69" s="5">
        <f t="shared" si="9"/>
        <v>227.33689142222596</v>
      </c>
      <c r="F69" s="5">
        <f t="shared" si="10"/>
        <v>230.48645203021786</v>
      </c>
      <c r="H69" s="1">
        <f t="shared" si="11"/>
        <v>1604753.2278712096</v>
      </c>
      <c r="I69" s="5">
        <f t="shared" si="12"/>
        <v>1626985.7283704968</v>
      </c>
      <c r="J69">
        <f t="shared" si="13"/>
        <v>2285238.6051973528</v>
      </c>
      <c r="K69">
        <f t="shared" si="14"/>
        <v>45.394155706628425</v>
      </c>
      <c r="L69">
        <f t="shared" si="8"/>
        <v>1.183909904686864E-2</v>
      </c>
      <c r="M69">
        <f t="shared" si="8"/>
        <v>3.5808077599226287E-2</v>
      </c>
    </row>
    <row r="70" spans="1:13">
      <c r="A70">
        <v>1.37E-2</v>
      </c>
      <c r="B70" s="1">
        <v>1762000</v>
      </c>
      <c r="C70">
        <v>48.41</v>
      </c>
      <c r="E70" s="5">
        <f t="shared" si="9"/>
        <v>277.76192781644295</v>
      </c>
      <c r="F70" s="5">
        <f t="shared" si="10"/>
        <v>305.46359953747879</v>
      </c>
      <c r="H70" s="1">
        <f t="shared" si="11"/>
        <v>1205523.7298351869</v>
      </c>
      <c r="I70" s="5">
        <f t="shared" si="12"/>
        <v>1325752.6714987899</v>
      </c>
      <c r="J70">
        <f t="shared" si="13"/>
        <v>1791900.5578384977</v>
      </c>
      <c r="K70">
        <f t="shared" si="14"/>
        <v>47.719354431826744</v>
      </c>
      <c r="L70">
        <f t="shared" si="8"/>
        <v>1.6969669601871556E-2</v>
      </c>
      <c r="M70">
        <f t="shared" si="8"/>
        <v>1.4266588890172535E-2</v>
      </c>
    </row>
    <row r="71" spans="1:13">
      <c r="A71">
        <v>8.5500000000000003E-3</v>
      </c>
      <c r="B71" s="1">
        <v>1364800</v>
      </c>
      <c r="C71">
        <v>49.78</v>
      </c>
      <c r="E71" s="5">
        <f t="shared" si="9"/>
        <v>340.85226247228064</v>
      </c>
      <c r="F71" s="5">
        <f t="shared" si="10"/>
        <v>408.66048731635198</v>
      </c>
      <c r="H71" s="1">
        <f t="shared" si="11"/>
        <v>890477.10134677542</v>
      </c>
      <c r="I71" s="5">
        <f t="shared" si="12"/>
        <v>1067626.2012783901</v>
      </c>
      <c r="J71">
        <f t="shared" si="13"/>
        <v>1390242.8470159739</v>
      </c>
      <c r="K71">
        <f t="shared" si="14"/>
        <v>50.169461397445957</v>
      </c>
      <c r="L71">
        <f t="shared" si="8"/>
        <v>1.8642179818269256E-2</v>
      </c>
      <c r="M71">
        <f t="shared" si="8"/>
        <v>7.8236520177974288E-3</v>
      </c>
    </row>
    <row r="72" spans="1:13">
      <c r="A72">
        <v>5.3499999999999997E-3</v>
      </c>
      <c r="B72" s="1">
        <v>1050700</v>
      </c>
      <c r="C72">
        <v>51.22</v>
      </c>
      <c r="E72" s="5">
        <f t="shared" si="9"/>
        <v>420.44472978466501</v>
      </c>
      <c r="F72" s="5">
        <f t="shared" si="10"/>
        <v>552.48210280885553</v>
      </c>
      <c r="H72" s="1">
        <f t="shared" si="11"/>
        <v>645323.39159740543</v>
      </c>
      <c r="I72" s="5">
        <f t="shared" si="12"/>
        <v>847982.14634317637</v>
      </c>
      <c r="J72">
        <f t="shared" si="13"/>
        <v>1065605.9310362148</v>
      </c>
      <c r="K72">
        <f t="shared" si="14"/>
        <v>52.728481035095115</v>
      </c>
      <c r="L72">
        <f t="shared" si="8"/>
        <v>1.4186667018382802E-2</v>
      </c>
      <c r="M72">
        <f t="shared" si="8"/>
        <v>2.945101591361023E-2</v>
      </c>
    </row>
    <row r="73" spans="1:13">
      <c r="A73">
        <v>3.32E-3</v>
      </c>
      <c r="B73">
        <v>800710</v>
      </c>
      <c r="C73">
        <v>52.7</v>
      </c>
      <c r="E73" s="5">
        <f t="shared" si="9"/>
        <v>523.98705829446726</v>
      </c>
      <c r="F73" s="5">
        <f t="shared" si="10"/>
        <v>760.35950371251761</v>
      </c>
      <c r="H73" s="1">
        <f t="shared" si="11"/>
        <v>454615.74327818025</v>
      </c>
      <c r="I73" s="5">
        <f t="shared" si="12"/>
        <v>659694.53914381983</v>
      </c>
      <c r="J73">
        <f t="shared" si="13"/>
        <v>801169.36974184751</v>
      </c>
      <c r="K73">
        <f t="shared" si="14"/>
        <v>55.428081563026169</v>
      </c>
      <c r="L73">
        <f t="shared" si="8"/>
        <v>5.7370301588278625E-4</v>
      </c>
      <c r="M73">
        <f t="shared" si="8"/>
        <v>5.1766253567858932E-2</v>
      </c>
    </row>
    <row r="74" spans="1:13">
      <c r="A74">
        <v>2.0699999999999998E-3</v>
      </c>
      <c r="B74">
        <v>604700</v>
      </c>
      <c r="C74">
        <v>54.25</v>
      </c>
      <c r="E74" s="5">
        <f t="shared" si="9"/>
        <v>655.89789916113932</v>
      </c>
      <c r="F74" s="5">
        <f t="shared" si="10"/>
        <v>1056.1737440770285</v>
      </c>
      <c r="H74" s="1">
        <f t="shared" si="11"/>
        <v>313931.12955240929</v>
      </c>
      <c r="I74" s="5">
        <f t="shared" si="12"/>
        <v>505514.37488327833</v>
      </c>
      <c r="J74">
        <f t="shared" si="13"/>
        <v>595060.9526054312</v>
      </c>
      <c r="K74">
        <f t="shared" si="14"/>
        <v>58.159170723531631</v>
      </c>
      <c r="L74">
        <f t="shared" si="8"/>
        <v>1.594021398142682E-2</v>
      </c>
      <c r="M74">
        <f t="shared" si="8"/>
        <v>7.2058446516712088E-2</v>
      </c>
    </row>
    <row r="75" spans="1:13">
      <c r="A75">
        <v>1.2899999999999999E-3</v>
      </c>
      <c r="B75">
        <v>451500</v>
      </c>
      <c r="C75">
        <v>55.86</v>
      </c>
      <c r="E75" s="5">
        <f t="shared" si="9"/>
        <v>826.54673595143527</v>
      </c>
      <c r="F75" s="5">
        <f t="shared" si="10"/>
        <v>1485.6121141577178</v>
      </c>
      <c r="H75" s="1">
        <f t="shared" si="11"/>
        <v>211573.2936277042</v>
      </c>
      <c r="I75" s="5">
        <f t="shared" si="12"/>
        <v>380275.95340238966</v>
      </c>
      <c r="J75">
        <f t="shared" si="13"/>
        <v>435170.14984092274</v>
      </c>
      <c r="K75">
        <f t="shared" si="14"/>
        <v>60.909846196229793</v>
      </c>
      <c r="L75">
        <f t="shared" si="8"/>
        <v>3.6167995922651748E-2</v>
      </c>
      <c r="M75">
        <f t="shared" si="8"/>
        <v>9.0401829506440989E-2</v>
      </c>
    </row>
    <row r="76" spans="1:13">
      <c r="A76" s="1">
        <v>8.0500000000000005E-4</v>
      </c>
      <c r="B76">
        <v>335600</v>
      </c>
      <c r="C76">
        <v>57.5</v>
      </c>
      <c r="E76" s="5">
        <f t="shared" si="9"/>
        <v>1047.5054399674591</v>
      </c>
      <c r="F76" s="5">
        <f t="shared" si="10"/>
        <v>2112.6207597298931</v>
      </c>
      <c r="H76" s="1">
        <f t="shared" si="11"/>
        <v>139370.9790502823</v>
      </c>
      <c r="I76" s="5">
        <f t="shared" si="12"/>
        <v>281084.95899997727</v>
      </c>
      <c r="J76">
        <f t="shared" si="13"/>
        <v>313740.37670891697</v>
      </c>
      <c r="K76">
        <f t="shared" si="14"/>
        <v>63.626304115778844</v>
      </c>
      <c r="L76">
        <f t="shared" si="8"/>
        <v>6.5135945444228335E-2</v>
      </c>
      <c r="M76">
        <f t="shared" si="8"/>
        <v>0.10654441940484945</v>
      </c>
    </row>
    <row r="77" spans="1:13">
      <c r="A77" s="1">
        <v>5.0000000000000001E-4</v>
      </c>
      <c r="B77">
        <v>249600</v>
      </c>
      <c r="C77">
        <v>59.16</v>
      </c>
      <c r="E77" s="5">
        <f t="shared" si="9"/>
        <v>1338.9228771855305</v>
      </c>
      <c r="F77" s="5">
        <f t="shared" si="10"/>
        <v>3050.1626403408754</v>
      </c>
      <c r="H77" s="1">
        <f t="shared" si="11"/>
        <v>89270.052711070821</v>
      </c>
      <c r="I77" s="5">
        <f t="shared" si="12"/>
        <v>203363.60243013364</v>
      </c>
      <c r="J77">
        <f t="shared" si="13"/>
        <v>222094.34280142936</v>
      </c>
      <c r="K77">
        <f t="shared" si="14"/>
        <v>66.300077361994326</v>
      </c>
      <c r="L77">
        <f t="shared" si="8"/>
        <v>0.11019894710965801</v>
      </c>
    </row>
    <row r="78" spans="1:13">
      <c r="A78">
        <v>0.2</v>
      </c>
      <c r="B78" s="1">
        <v>5861400</v>
      </c>
      <c r="C78">
        <v>46.41</v>
      </c>
      <c r="E78" s="5">
        <f t="shared" si="9"/>
        <v>96.776732889190626</v>
      </c>
      <c r="F78" s="5">
        <f t="shared" si="10"/>
        <v>72.470202932358191</v>
      </c>
      <c r="H78" s="1">
        <f t="shared" si="11"/>
        <v>4897987.5343343951</v>
      </c>
      <c r="I78" s="5">
        <f t="shared" si="12"/>
        <v>3667804.6465962175</v>
      </c>
      <c r="J78">
        <f t="shared" si="13"/>
        <v>6119074.5061723134</v>
      </c>
      <c r="K78">
        <f t="shared" si="14"/>
        <v>36.827305051813255</v>
      </c>
      <c r="L78">
        <f t="shared" si="8"/>
        <v>4.3961256043319574E-2</v>
      </c>
    </row>
    <row r="79" spans="1:13">
      <c r="A79">
        <v>0.12479999999999999</v>
      </c>
      <c r="B79" s="1">
        <v>4986500</v>
      </c>
      <c r="C79">
        <v>46.02</v>
      </c>
      <c r="E79" s="5">
        <f t="shared" si="9"/>
        <v>115.09576340397923</v>
      </c>
      <c r="F79" s="5">
        <f t="shared" si="10"/>
        <v>91.069948114860637</v>
      </c>
      <c r="H79" s="1">
        <f t="shared" si="11"/>
        <v>3952964.131596854</v>
      </c>
      <c r="I79" s="5">
        <f t="shared" si="12"/>
        <v>3127797.4767921334</v>
      </c>
      <c r="J79">
        <f t="shared" si="13"/>
        <v>5040738.2873462597</v>
      </c>
      <c r="K79">
        <f t="shared" si="14"/>
        <v>38.352937070580246</v>
      </c>
      <c r="L79">
        <f t="shared" si="8"/>
        <v>1.0877025437934361E-2</v>
      </c>
      <c r="M79">
        <f t="shared" si="8"/>
        <v>0.16660284505475351</v>
      </c>
    </row>
    <row r="80" spans="1:13">
      <c r="A80">
        <v>7.7600000000000002E-2</v>
      </c>
      <c r="B80" s="1">
        <v>4020700</v>
      </c>
      <c r="C80">
        <v>46.72</v>
      </c>
      <c r="E80" s="5">
        <f t="shared" si="9"/>
        <v>137.7200837807396</v>
      </c>
      <c r="F80" s="5">
        <f t="shared" si="10"/>
        <v>115.78695220650471</v>
      </c>
      <c r="H80" s="1">
        <f t="shared" si="11"/>
        <v>3147264.1497904109</v>
      </c>
      <c r="I80" s="5">
        <f t="shared" si="12"/>
        <v>2646034.7226712308</v>
      </c>
      <c r="J80">
        <f t="shared" si="13"/>
        <v>4111784.4522953504</v>
      </c>
      <c r="K80">
        <f t="shared" si="14"/>
        <v>40.055150027388393</v>
      </c>
      <c r="L80">
        <f t="shared" si="8"/>
        <v>2.2653879248725441E-2</v>
      </c>
      <c r="M80">
        <f t="shared" si="8"/>
        <v>0.14265517920829635</v>
      </c>
    </row>
    <row r="81" spans="1:13">
      <c r="A81">
        <v>4.8399999999999999E-2</v>
      </c>
      <c r="B81" s="1">
        <v>3171200</v>
      </c>
      <c r="C81">
        <v>47.56</v>
      </c>
      <c r="E81" s="5">
        <f t="shared" si="9"/>
        <v>165.44759322315605</v>
      </c>
      <c r="F81" s="5">
        <f t="shared" si="10"/>
        <v>148.53289611383187</v>
      </c>
      <c r="H81" s="1">
        <f t="shared" si="11"/>
        <v>2476003.8592362222</v>
      </c>
      <c r="I81" s="5">
        <f t="shared" si="12"/>
        <v>2222867.1740503008</v>
      </c>
      <c r="J81">
        <f t="shared" si="13"/>
        <v>3327421.4617963615</v>
      </c>
      <c r="K81">
        <f t="shared" si="14"/>
        <v>41.916353466309523</v>
      </c>
      <c r="L81">
        <f t="shared" si="8"/>
        <v>4.926256994083044E-2</v>
      </c>
      <c r="M81">
        <f t="shared" si="8"/>
        <v>0.11866372022057356</v>
      </c>
    </row>
    <row r="82" spans="1:13">
      <c r="A82">
        <v>3.0120000000000001E-2</v>
      </c>
      <c r="B82" s="1">
        <v>2475300</v>
      </c>
      <c r="C82">
        <v>48.58</v>
      </c>
      <c r="E82" s="5">
        <f t="shared" si="9"/>
        <v>200.02906097068737</v>
      </c>
      <c r="F82" s="5">
        <f t="shared" si="10"/>
        <v>192.8873784767589</v>
      </c>
      <c r="H82" s="1">
        <f t="shared" si="11"/>
        <v>1916478.720270074</v>
      </c>
      <c r="I82" s="5">
        <f t="shared" si="12"/>
        <v>1848054.2500449952</v>
      </c>
      <c r="J82">
        <f t="shared" si="13"/>
        <v>2662366.4654508759</v>
      </c>
      <c r="K82">
        <f t="shared" si="14"/>
        <v>43.958701718241784</v>
      </c>
      <c r="L82">
        <f t="shared" ref="L82:M96" si="15">ABS((J82-B82)/B82)</f>
        <v>7.5573249889256219E-2</v>
      </c>
      <c r="M82">
        <f t="shared" si="15"/>
        <v>9.5127589167521912E-2</v>
      </c>
    </row>
    <row r="83" spans="1:13">
      <c r="A83">
        <v>1.8759999999999999E-2</v>
      </c>
      <c r="B83" s="1">
        <v>1917900</v>
      </c>
      <c r="C83">
        <v>49.68</v>
      </c>
      <c r="E83" s="5">
        <f t="shared" si="9"/>
        <v>243.16891114190241</v>
      </c>
      <c r="F83" s="5">
        <f t="shared" si="10"/>
        <v>253.27177257109605</v>
      </c>
      <c r="H83" s="1">
        <f t="shared" si="11"/>
        <v>1459312.3397694509</v>
      </c>
      <c r="I83" s="5">
        <f t="shared" si="12"/>
        <v>1519941.9255227039</v>
      </c>
      <c r="J83">
        <f t="shared" si="13"/>
        <v>2107087.0798249072</v>
      </c>
      <c r="K83">
        <f t="shared" si="14"/>
        <v>46.16584206326209</v>
      </c>
      <c r="L83">
        <f t="shared" si="15"/>
        <v>9.864282800193297E-2</v>
      </c>
      <c r="M83">
        <f t="shared" si="15"/>
        <v>7.0735868291825876E-2</v>
      </c>
    </row>
    <row r="84" spans="1:13">
      <c r="A84">
        <v>1.1679999999999999E-2</v>
      </c>
      <c r="B84" s="1">
        <v>1474200</v>
      </c>
      <c r="C84">
        <v>50.79</v>
      </c>
      <c r="E84" s="5">
        <f t="shared" si="9"/>
        <v>297.47032504547883</v>
      </c>
      <c r="F84" s="5">
        <f t="shared" si="10"/>
        <v>336.61907818789859</v>
      </c>
      <c r="H84" s="1">
        <f t="shared" si="11"/>
        <v>1090548.7935839165</v>
      </c>
      <c r="I84" s="5">
        <f t="shared" si="12"/>
        <v>1234071.0945168016</v>
      </c>
      <c r="J84">
        <f t="shared" si="13"/>
        <v>1646884.3728414064</v>
      </c>
      <c r="K84">
        <f t="shared" si="14"/>
        <v>48.532963579422308</v>
      </c>
      <c r="L84">
        <f t="shared" si="15"/>
        <v>0.1171376833817707</v>
      </c>
      <c r="M84">
        <f t="shared" si="15"/>
        <v>4.4438598554394394E-2</v>
      </c>
    </row>
    <row r="85" spans="1:13">
      <c r="A85">
        <v>7.28E-3</v>
      </c>
      <c r="B85" s="1">
        <v>1126100</v>
      </c>
      <c r="C85">
        <v>51.99</v>
      </c>
      <c r="E85" s="5">
        <f t="shared" si="9"/>
        <v>366.0284760067558</v>
      </c>
      <c r="F85" s="5">
        <f t="shared" si="10"/>
        <v>452.56784171389182</v>
      </c>
      <c r="H85" s="1">
        <f t="shared" si="11"/>
        <v>799287.99508921732</v>
      </c>
      <c r="I85" s="5">
        <f t="shared" si="12"/>
        <v>988262.02483403066</v>
      </c>
      <c r="J85">
        <f t="shared" si="13"/>
        <v>1271032.3083316172</v>
      </c>
      <c r="K85">
        <f t="shared" si="14"/>
        <v>51.034710467440647</v>
      </c>
      <c r="L85">
        <f t="shared" si="15"/>
        <v>0.1287028757051924</v>
      </c>
      <c r="M85">
        <f t="shared" si="15"/>
        <v>1.8374486104238415E-2</v>
      </c>
    </row>
    <row r="86" spans="1:13">
      <c r="A86">
        <v>4.5199999999999997E-3</v>
      </c>
      <c r="B86">
        <v>855190</v>
      </c>
      <c r="C86">
        <v>53.25</v>
      </c>
      <c r="E86" s="5">
        <f t="shared" si="9"/>
        <v>454.10977146190112</v>
      </c>
      <c r="F86" s="5">
        <f t="shared" si="10"/>
        <v>617.58818150715842</v>
      </c>
      <c r="H86" s="1">
        <f t="shared" si="11"/>
        <v>571716.89381194324</v>
      </c>
      <c r="I86" s="5">
        <f t="shared" si="12"/>
        <v>777533.58103165671</v>
      </c>
      <c r="J86">
        <f t="shared" si="13"/>
        <v>965100.34519830567</v>
      </c>
      <c r="K86">
        <f t="shared" si="14"/>
        <v>53.673125003064193</v>
      </c>
      <c r="L86">
        <f t="shared" si="15"/>
        <v>0.12852155099838125</v>
      </c>
      <c r="M86">
        <f t="shared" si="15"/>
        <v>7.946009447214894E-3</v>
      </c>
    </row>
    <row r="87" spans="1:13">
      <c r="A87">
        <v>2.8300000000000001E-3</v>
      </c>
      <c r="B87">
        <v>644850</v>
      </c>
      <c r="C87">
        <v>54.54</v>
      </c>
      <c r="E87" s="5">
        <f t="shared" si="9"/>
        <v>564.89347586678355</v>
      </c>
      <c r="F87" s="5">
        <f t="shared" si="10"/>
        <v>848.52157970572785</v>
      </c>
      <c r="H87" s="1">
        <f t="shared" si="11"/>
        <v>402195.02112361212</v>
      </c>
      <c r="I87" s="5">
        <f t="shared" si="12"/>
        <v>604133.64510881074</v>
      </c>
      <c r="J87">
        <f t="shared" si="13"/>
        <v>725767.38433817844</v>
      </c>
      <c r="K87">
        <f t="shared" si="14"/>
        <v>56.346765559296379</v>
      </c>
      <c r="L87">
        <f t="shared" si="15"/>
        <v>0.12548249102609668</v>
      </c>
      <c r="M87">
        <f t="shared" si="15"/>
        <v>3.3127347988565828E-2</v>
      </c>
    </row>
    <row r="88" spans="1:13">
      <c r="A88">
        <v>1.7600000000000001E-3</v>
      </c>
      <c r="B88">
        <v>482970</v>
      </c>
      <c r="C88">
        <v>55.88</v>
      </c>
      <c r="E88" s="5">
        <f t="shared" si="9"/>
        <v>709.53702166018911</v>
      </c>
      <c r="F88" s="5">
        <f t="shared" si="10"/>
        <v>1185.6951429837648</v>
      </c>
      <c r="H88" s="1">
        <f t="shared" si="11"/>
        <v>274929.95909597754</v>
      </c>
      <c r="I88" s="5">
        <f t="shared" si="12"/>
        <v>459430.73752245336</v>
      </c>
      <c r="J88">
        <f t="shared" si="13"/>
        <v>535409.26868045656</v>
      </c>
      <c r="K88">
        <f t="shared" si="14"/>
        <v>59.103091259152244</v>
      </c>
      <c r="L88">
        <f t="shared" si="15"/>
        <v>0.10857665834411363</v>
      </c>
      <c r="M88">
        <f t="shared" si="15"/>
        <v>5.767879848160775E-2</v>
      </c>
    </row>
    <row r="89" spans="1:13">
      <c r="A89">
        <v>1.1000000000000001E-3</v>
      </c>
      <c r="B89">
        <v>359780</v>
      </c>
      <c r="C89">
        <v>57.26</v>
      </c>
      <c r="E89" s="5">
        <f t="shared" si="9"/>
        <v>894.80721158717074</v>
      </c>
      <c r="F89" s="5">
        <f t="shared" si="10"/>
        <v>1671.1045038961679</v>
      </c>
      <c r="H89" s="1">
        <f t="shared" si="11"/>
        <v>184231.70116912902</v>
      </c>
      <c r="I89" s="5">
        <f t="shared" si="12"/>
        <v>344063.41566927813</v>
      </c>
      <c r="J89">
        <f t="shared" si="13"/>
        <v>390283.17119455937</v>
      </c>
      <c r="K89">
        <f t="shared" si="14"/>
        <v>61.832795802188222</v>
      </c>
      <c r="L89">
        <f t="shared" si="15"/>
        <v>8.4782842833285257E-2</v>
      </c>
      <c r="M89">
        <f t="shared" si="15"/>
        <v>7.9860213101435984E-2</v>
      </c>
    </row>
    <row r="90" spans="1:13">
      <c r="A90" s="1">
        <v>6.8400000000000004E-4</v>
      </c>
      <c r="B90">
        <v>266180</v>
      </c>
      <c r="C90">
        <v>58.7</v>
      </c>
      <c r="E90" s="5">
        <f t="shared" si="9"/>
        <v>1138.4589867573518</v>
      </c>
      <c r="F90" s="5">
        <f t="shared" si="10"/>
        <v>2392.2810004169601</v>
      </c>
      <c r="H90" s="1">
        <f t="shared" si="11"/>
        <v>119994.37654159628</v>
      </c>
      <c r="I90" s="5">
        <f t="shared" si="12"/>
        <v>252148.09711763699</v>
      </c>
      <c r="J90">
        <f t="shared" si="13"/>
        <v>279244.1821804918</v>
      </c>
      <c r="K90">
        <f t="shared" si="14"/>
        <v>64.550760996057477</v>
      </c>
      <c r="L90">
        <f t="shared" si="15"/>
        <v>4.9080254641565103E-2</v>
      </c>
      <c r="M90">
        <f t="shared" si="15"/>
        <v>9.9672248655152881E-2</v>
      </c>
    </row>
    <row r="91" spans="1:13">
      <c r="A91" s="1">
        <v>4.28E-4</v>
      </c>
      <c r="B91">
        <v>195190</v>
      </c>
      <c r="C91">
        <v>60.17</v>
      </c>
      <c r="E91" s="5">
        <f t="shared" si="9"/>
        <v>1452.5284528617292</v>
      </c>
      <c r="F91" s="5">
        <f t="shared" si="10"/>
        <v>3447.1913458375707</v>
      </c>
      <c r="H91" s="1">
        <f t="shared" si="11"/>
        <v>76796.176734044857</v>
      </c>
      <c r="I91" s="5">
        <f t="shared" si="12"/>
        <v>182255.37359316196</v>
      </c>
      <c r="J91">
        <f t="shared" si="13"/>
        <v>197774.30056645299</v>
      </c>
      <c r="K91">
        <f t="shared" si="14"/>
        <v>67.151107558222321</v>
      </c>
      <c r="L91">
        <f t="shared" si="15"/>
        <v>1.3239922979932333E-2</v>
      </c>
      <c r="M91">
        <f t="shared" si="15"/>
        <v>0.11602306063191489</v>
      </c>
    </row>
    <row r="92" spans="1:13">
      <c r="A92" s="1">
        <v>2.656E-4</v>
      </c>
      <c r="B92">
        <v>141780</v>
      </c>
      <c r="C92">
        <v>61.74</v>
      </c>
      <c r="E92" s="5">
        <f t="shared" si="9"/>
        <v>1872.0951765903569</v>
      </c>
      <c r="F92" s="5">
        <f t="shared" si="10"/>
        <v>5054.6500491725355</v>
      </c>
      <c r="H92" s="1">
        <f t="shared" si="11"/>
        <v>47669.802814838367</v>
      </c>
      <c r="I92" s="5">
        <f t="shared" si="12"/>
        <v>128708.29119965853</v>
      </c>
      <c r="J92">
        <f t="shared" si="13"/>
        <v>137252.44742423238</v>
      </c>
      <c r="K92">
        <f t="shared" si="14"/>
        <v>69.676837594794961</v>
      </c>
      <c r="L92">
        <f t="shared" si="15"/>
        <v>3.1933647734289902E-2</v>
      </c>
      <c r="M92">
        <f t="shared" si="15"/>
        <v>0.12855260114666275</v>
      </c>
    </row>
    <row r="93" spans="1:13">
      <c r="A93" s="1">
        <v>1.6559999999999999E-4</v>
      </c>
      <c r="B93">
        <v>101820</v>
      </c>
      <c r="C93">
        <v>63.36</v>
      </c>
      <c r="E93" s="5">
        <f t="shared" si="9"/>
        <v>2419.926151592173</v>
      </c>
      <c r="F93" s="5">
        <f t="shared" si="10"/>
        <v>7459.9898407946621</v>
      </c>
      <c r="H93" s="1">
        <f t="shared" si="11"/>
        <v>29107.095087848091</v>
      </c>
      <c r="I93" s="5">
        <f t="shared" si="12"/>
        <v>89729.446292204477</v>
      </c>
      <c r="J93">
        <f t="shared" si="13"/>
        <v>94332.372578869443</v>
      </c>
      <c r="K93">
        <f t="shared" si="14"/>
        <v>72.027594180419712</v>
      </c>
      <c r="L93">
        <f t="shared" si="15"/>
        <v>7.3537884709591009E-2</v>
      </c>
      <c r="M93">
        <f t="shared" si="15"/>
        <v>0.13679915057480607</v>
      </c>
    </row>
    <row r="94" spans="1:13">
      <c r="A94" s="1">
        <v>1.032E-4</v>
      </c>
      <c r="B94">
        <v>72725</v>
      </c>
      <c r="C94">
        <v>65.02</v>
      </c>
      <c r="E94" s="5">
        <f t="shared" si="9"/>
        <v>3144.7154046106407</v>
      </c>
      <c r="F94" s="5">
        <f t="shared" si="10"/>
        <v>11120.10407701887</v>
      </c>
      <c r="H94" s="1">
        <f t="shared" si="11"/>
        <v>17421.092666166562</v>
      </c>
      <c r="I94" s="5">
        <f t="shared" si="12"/>
        <v>61603.146440257311</v>
      </c>
      <c r="J94">
        <f t="shared" si="13"/>
        <v>64019.076227503858</v>
      </c>
      <c r="K94">
        <f t="shared" si="14"/>
        <v>74.209335624556033</v>
      </c>
      <c r="L94">
        <f t="shared" si="15"/>
        <v>0.11971019281534744</v>
      </c>
      <c r="M94">
        <f t="shared" si="15"/>
        <v>0.14133090779077265</v>
      </c>
    </row>
    <row r="95" spans="1:13">
      <c r="A95" s="1">
        <v>6.4399999999999993E-5</v>
      </c>
      <c r="B95">
        <v>51851</v>
      </c>
      <c r="C95">
        <v>66.69</v>
      </c>
      <c r="E95" s="5">
        <f t="shared" si="9"/>
        <v>4102.4784859219853</v>
      </c>
      <c r="F95" s="5">
        <f t="shared" si="10"/>
        <v>16703.128125622246</v>
      </c>
      <c r="H95" s="1">
        <f t="shared" si="11"/>
        <v>10259.742676168036</v>
      </c>
      <c r="I95" s="5">
        <f t="shared" si="12"/>
        <v>41772.259633784706</v>
      </c>
      <c r="J95">
        <f t="shared" si="13"/>
        <v>43013.765176900088</v>
      </c>
      <c r="K95">
        <f t="shared" si="14"/>
        <v>76.20065763222118</v>
      </c>
      <c r="L95">
        <f t="shared" si="15"/>
        <v>0.17043518588069492</v>
      </c>
      <c r="M95">
        <f t="shared" si="15"/>
        <v>0.14260995100046758</v>
      </c>
    </row>
    <row r="96" spans="1:13">
      <c r="A96" s="1">
        <v>4.0000000000000003E-5</v>
      </c>
      <c r="B96">
        <v>36568</v>
      </c>
      <c r="C96">
        <v>68.42</v>
      </c>
      <c r="E96" s="5">
        <f t="shared" si="9"/>
        <v>5389.1239429575044</v>
      </c>
      <c r="F96" s="5">
        <f t="shared" si="10"/>
        <v>25396.30952544936</v>
      </c>
      <c r="H96" s="1">
        <f t="shared" si="11"/>
        <v>5915.2519646432147</v>
      </c>
      <c r="I96" s="5">
        <f t="shared" si="12"/>
        <v>27875.693972749687</v>
      </c>
      <c r="J96">
        <f t="shared" si="13"/>
        <v>28496.394864396592</v>
      </c>
      <c r="K96">
        <f t="shared" si="14"/>
        <v>78.019489362706324</v>
      </c>
      <c r="L96">
        <f t="shared" si="15"/>
        <v>0.22072864623724042</v>
      </c>
      <c r="M96">
        <f t="shared" si="15"/>
        <v>0.14030238764551772</v>
      </c>
    </row>
  </sheetData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6"/>
  <sheetViews>
    <sheetView topLeftCell="J1" zoomScale="85" zoomScaleNormal="85" workbookViewId="0">
      <selection activeCell="Q8" sqref="Q8"/>
    </sheetView>
  </sheetViews>
  <sheetFormatPr defaultRowHeight="14.4"/>
  <cols>
    <col min="16" max="16" width="13.77734375" customWidth="1"/>
  </cols>
  <sheetData>
    <row r="1" spans="1:23">
      <c r="A1" t="s">
        <v>19</v>
      </c>
      <c r="B1" t="s">
        <v>20</v>
      </c>
      <c r="C1" t="s">
        <v>21</v>
      </c>
      <c r="E1" t="s">
        <v>0</v>
      </c>
      <c r="F1" t="s">
        <v>1</v>
      </c>
      <c r="H1" t="s">
        <v>27</v>
      </c>
      <c r="I1" t="s">
        <v>28</v>
      </c>
      <c r="J1" t="s">
        <v>25</v>
      </c>
      <c r="K1" t="s">
        <v>24</v>
      </c>
      <c r="L1" t="s">
        <v>30</v>
      </c>
      <c r="M1" t="s">
        <v>31</v>
      </c>
      <c r="O1" t="s">
        <v>42</v>
      </c>
      <c r="P1" s="5">
        <f>Q1*10^8</f>
        <v>739817778.35993934</v>
      </c>
      <c r="Q1" s="19">
        <v>7.3981777835993929</v>
      </c>
      <c r="R1" s="5">
        <v>700000000.00000012</v>
      </c>
      <c r="T1" s="8">
        <v>5</v>
      </c>
    </row>
    <row r="2" spans="1:23">
      <c r="A2">
        <v>30000</v>
      </c>
      <c r="B2" s="1">
        <v>180660000</v>
      </c>
      <c r="C2">
        <v>21.38</v>
      </c>
      <c r="E2" s="5">
        <f>1+$P$2*(A2*$P$6)^(-$P$4)*COS($P$4*PI()/2)+$P$3*(A2*$P$6)^(-$P$5)*COS($P$5*PI()/2)</f>
        <v>3.3656649377279497</v>
      </c>
      <c r="F2" s="5">
        <f>$P$2*(A2*$P$6)^(-$P$4)*SIN($P$4*PI()/2)+$P$3*(A2*$P$6)^(-$P$5)*SIN($P$5*PI()/2)+($P$7*A2*$P$8)^-1</f>
        <v>1.3950422415092716</v>
      </c>
      <c r="H2" s="1">
        <f>$P$1*E2/(E2^2+F2^2)</f>
        <v>187585365.84202197</v>
      </c>
      <c r="I2" s="5">
        <f>$P$1*F2/(E2^2+F2^2)</f>
        <v>77752691.988183782</v>
      </c>
      <c r="J2">
        <f>(H2^2+I2^2)^0.5</f>
        <v>203060952.89221558</v>
      </c>
      <c r="K2">
        <f>DEGREES(ATAN(I2/H2))</f>
        <v>22.513630909567464</v>
      </c>
      <c r="L2">
        <f t="shared" ref="L2:M33" si="0">ABS((J2-B2)/B2)</f>
        <v>0.1239950896281168</v>
      </c>
      <c r="M2">
        <f t="shared" si="0"/>
        <v>5.3022961158440837E-2</v>
      </c>
      <c r="O2" t="s">
        <v>43</v>
      </c>
      <c r="P2" s="5">
        <f>Q2</f>
        <v>7.3661357479743508</v>
      </c>
      <c r="Q2" s="19">
        <v>7.3661357479743508</v>
      </c>
      <c r="R2" s="5">
        <v>6.9375783123541748</v>
      </c>
      <c r="T2" s="8">
        <v>5</v>
      </c>
    </row>
    <row r="3" spans="1:23">
      <c r="A3">
        <v>18720</v>
      </c>
      <c r="B3" s="1">
        <v>159840000</v>
      </c>
      <c r="C3">
        <v>22.72</v>
      </c>
      <c r="E3" s="5">
        <f t="shared" ref="E3:E66" si="1">1+$P$2*(A3*$P$6)^(-$P$4)*COS($P$4*PI()/2)+$P$3*(A3*$P$8)^(-$P$5)*COS($P$5*PI()/2)</f>
        <v>3.7266716195346961</v>
      </c>
      <c r="F3" s="5">
        <f t="shared" ref="F3:F66" si="2">$P$2*(A3*$P$6)^(-$P$4)*SIN($P$4*PI()/2)+$P$3*(A3*$P$8)^(-$P$5)*SIN($P$5*PI()/2)+($P$7*A3*$P$8)^-1</f>
        <v>1.6120818480221579</v>
      </c>
      <c r="H3" s="1">
        <f t="shared" ref="H3:H66" si="3">$P$1*E3/(E3^2+F3^2)</f>
        <v>167227296.63205525</v>
      </c>
      <c r="I3" s="5">
        <f t="shared" ref="I3:I66" si="4">$P$1*F3/(E3^2+F3^2)</f>
        <v>72339104.948563427</v>
      </c>
      <c r="J3">
        <f t="shared" ref="J3:J66" si="5">(H3^2+I3^2)^0.5</f>
        <v>182202949.60187849</v>
      </c>
      <c r="K3">
        <f t="shared" ref="K3:K66" si="6">DEGREES(ATAN(I3/H3))</f>
        <v>23.392320876753015</v>
      </c>
      <c r="L3">
        <f t="shared" si="0"/>
        <v>0.13990834335509569</v>
      </c>
      <c r="M3">
        <f t="shared" si="0"/>
        <v>2.9591587885255986E-2</v>
      </c>
      <c r="O3" t="s">
        <v>44</v>
      </c>
      <c r="P3" s="5">
        <f>Q3</f>
        <v>3.600004108883871</v>
      </c>
      <c r="Q3" s="19">
        <v>3.600004108883871</v>
      </c>
      <c r="R3" s="5">
        <v>2.5138945654900691</v>
      </c>
      <c r="T3" s="8">
        <v>1</v>
      </c>
    </row>
    <row r="4" spans="1:23">
      <c r="A4">
        <v>11640</v>
      </c>
      <c r="B4" s="1">
        <v>140890000</v>
      </c>
      <c r="C4">
        <v>24.09</v>
      </c>
      <c r="E4" s="5">
        <f t="shared" si="1"/>
        <v>4.1855375273789903</v>
      </c>
      <c r="F4" s="5">
        <f t="shared" si="2"/>
        <v>1.9271167779219609</v>
      </c>
      <c r="H4" s="1">
        <f t="shared" si="3"/>
        <v>145839376.84461638</v>
      </c>
      <c r="I4" s="5">
        <f t="shared" si="4"/>
        <v>67147769.709506989</v>
      </c>
      <c r="J4">
        <f t="shared" si="5"/>
        <v>160555120.80088574</v>
      </c>
      <c r="K4">
        <f t="shared" si="6"/>
        <v>24.722419488646612</v>
      </c>
      <c r="L4">
        <f t="shared" si="0"/>
        <v>0.13957783235776661</v>
      </c>
      <c r="M4">
        <f t="shared" si="0"/>
        <v>2.6252365655733155E-2</v>
      </c>
      <c r="O4" t="s">
        <v>37</v>
      </c>
      <c r="P4" s="5">
        <f>Q4*10^(-1)</f>
        <v>0.29855337285955919</v>
      </c>
      <c r="Q4" s="19">
        <v>2.9855337285955916</v>
      </c>
      <c r="R4" s="5">
        <v>0.31189333045201928</v>
      </c>
      <c r="T4" s="8">
        <v>1</v>
      </c>
      <c r="W4" s="1"/>
    </row>
    <row r="5" spans="1:23">
      <c r="A5">
        <v>7260</v>
      </c>
      <c r="B5" s="1">
        <v>123640000</v>
      </c>
      <c r="C5">
        <v>25.5</v>
      </c>
      <c r="E5" s="5">
        <f t="shared" si="1"/>
        <v>4.7258513749702793</v>
      </c>
      <c r="F5" s="5">
        <f t="shared" si="2"/>
        <v>2.3123251650328327</v>
      </c>
      <c r="H5" s="1">
        <f t="shared" si="3"/>
        <v>126307923.61022198</v>
      </c>
      <c r="I5" s="5">
        <f t="shared" si="4"/>
        <v>61801560.636002384</v>
      </c>
      <c r="J5">
        <f t="shared" si="5"/>
        <v>140616942.3070035</v>
      </c>
      <c r="K5">
        <f t="shared" si="6"/>
        <v>26.072171547076831</v>
      </c>
      <c r="L5">
        <f t="shared" si="0"/>
        <v>0.13730946544001535</v>
      </c>
      <c r="M5">
        <f t="shared" si="0"/>
        <v>2.2438099885365919E-2</v>
      </c>
      <c r="O5" t="s">
        <v>45</v>
      </c>
      <c r="P5" s="5">
        <f>Q5*10^(-1)</f>
        <v>0.63863932945098612</v>
      </c>
      <c r="Q5" s="19">
        <v>6.3863932945098609</v>
      </c>
      <c r="R5" s="5">
        <v>0.66078658828389303</v>
      </c>
      <c r="T5" s="8">
        <v>5</v>
      </c>
    </row>
    <row r="6" spans="1:23">
      <c r="A6">
        <v>4518</v>
      </c>
      <c r="B6" s="1">
        <v>107480000</v>
      </c>
      <c r="C6">
        <v>26.88</v>
      </c>
      <c r="E6" s="5">
        <f t="shared" si="1"/>
        <v>5.3717432909573182</v>
      </c>
      <c r="F6" s="5">
        <f t="shared" si="2"/>
        <v>2.7918483184394058</v>
      </c>
      <c r="H6" s="1">
        <f t="shared" si="3"/>
        <v>108434011.53935318</v>
      </c>
      <c r="I6" s="5">
        <f t="shared" si="4"/>
        <v>56356250.919025473</v>
      </c>
      <c r="J6">
        <f t="shared" si="5"/>
        <v>122204590.24179386</v>
      </c>
      <c r="K6">
        <f t="shared" si="6"/>
        <v>27.4621874347107</v>
      </c>
      <c r="L6">
        <f t="shared" si="0"/>
        <v>0.13699842056004705</v>
      </c>
      <c r="M6">
        <f t="shared" si="0"/>
        <v>2.1658758731796898E-2</v>
      </c>
      <c r="O6" t="s">
        <v>46</v>
      </c>
      <c r="P6" s="5">
        <f>Q6*10^(-3)</f>
        <v>1.3371310108895144E-3</v>
      </c>
      <c r="Q6" s="19">
        <v>1.3371310108895145</v>
      </c>
      <c r="R6" s="5">
        <v>1.0596037122152292E-3</v>
      </c>
      <c r="T6" s="8">
        <v>1</v>
      </c>
    </row>
    <row r="7" spans="1:23">
      <c r="A7">
        <v>2814</v>
      </c>
      <c r="B7" s="1">
        <v>93043000</v>
      </c>
      <c r="C7">
        <v>28.33</v>
      </c>
      <c r="E7" s="5">
        <f t="shared" si="1"/>
        <v>6.1423672941161378</v>
      </c>
      <c r="F7" s="5">
        <f t="shared" si="2"/>
        <v>3.3892631513675906</v>
      </c>
      <c r="H7" s="1">
        <f t="shared" si="3"/>
        <v>92332834.350111589</v>
      </c>
      <c r="I7" s="5">
        <f t="shared" si="4"/>
        <v>50947828.115705632</v>
      </c>
      <c r="J7">
        <f t="shared" si="5"/>
        <v>105456310.80609937</v>
      </c>
      <c r="K7">
        <f t="shared" si="6"/>
        <v>28.889233713516596</v>
      </c>
      <c r="L7">
        <f t="shared" si="0"/>
        <v>0.13341477387981224</v>
      </c>
      <c r="M7">
        <f t="shared" si="0"/>
        <v>1.9739982827977329E-2</v>
      </c>
      <c r="O7" t="s">
        <v>47</v>
      </c>
      <c r="P7" s="5">
        <f>Q7*10^1</f>
        <v>10.076849672046329</v>
      </c>
      <c r="Q7" s="19">
        <v>1.0076849672046329</v>
      </c>
      <c r="R7" s="5">
        <v>14.719514378452837</v>
      </c>
      <c r="T7" s="8">
        <v>1</v>
      </c>
    </row>
    <row r="8" spans="1:23">
      <c r="A8">
        <v>1752</v>
      </c>
      <c r="B8" s="1">
        <v>79873000</v>
      </c>
      <c r="C8">
        <v>29.85</v>
      </c>
      <c r="E8" s="5">
        <f t="shared" si="1"/>
        <v>7.0685507437371671</v>
      </c>
      <c r="F8" s="5">
        <f t="shared" si="2"/>
        <v>4.1408369540657031</v>
      </c>
      <c r="H8" s="1">
        <f t="shared" si="3"/>
        <v>77922310.197377861</v>
      </c>
      <c r="I8" s="5">
        <f t="shared" si="4"/>
        <v>45647770.428380579</v>
      </c>
      <c r="J8">
        <f t="shared" si="5"/>
        <v>90308390.37198323</v>
      </c>
      <c r="K8">
        <f t="shared" si="6"/>
        <v>30.362254294426258</v>
      </c>
      <c r="L8">
        <f t="shared" si="0"/>
        <v>0.13064978618535963</v>
      </c>
      <c r="M8">
        <f t="shared" si="0"/>
        <v>1.7160947886976759E-2</v>
      </c>
      <c r="O8" t="s">
        <v>55</v>
      </c>
      <c r="P8" s="5">
        <f>Q8*10^(-3)</f>
        <v>1.6771630903929986E-3</v>
      </c>
      <c r="Q8" s="18">
        <v>1.6771630903929986</v>
      </c>
      <c r="R8" s="1"/>
      <c r="T8" s="1"/>
      <c r="V8">
        <v>124.94</v>
      </c>
    </row>
    <row r="9" spans="1:23">
      <c r="A9">
        <v>1092</v>
      </c>
      <c r="B9" s="1">
        <v>67979000</v>
      </c>
      <c r="C9">
        <v>31.29</v>
      </c>
      <c r="E9" s="5">
        <f t="shared" si="1"/>
        <v>8.1837700693266289</v>
      </c>
      <c r="F9" s="5">
        <f t="shared" si="2"/>
        <v>5.0901350730571631</v>
      </c>
      <c r="H9" s="1">
        <f t="shared" si="3"/>
        <v>65183742.906466357</v>
      </c>
      <c r="I9" s="5">
        <f t="shared" si="4"/>
        <v>40542934.753865331</v>
      </c>
      <c r="J9">
        <f t="shared" si="5"/>
        <v>76763597.477922335</v>
      </c>
      <c r="K9">
        <f t="shared" si="6"/>
        <v>31.880754406531398</v>
      </c>
      <c r="L9">
        <f t="shared" si="0"/>
        <v>0.12922516479975191</v>
      </c>
      <c r="M9">
        <f t="shared" si="0"/>
        <v>1.8879974641463702E-2</v>
      </c>
      <c r="P9" s="5"/>
      <c r="R9" s="1"/>
      <c r="T9" s="1"/>
    </row>
    <row r="10" spans="1:23">
      <c r="A10">
        <v>678</v>
      </c>
      <c r="B10" s="1">
        <v>57500000</v>
      </c>
      <c r="C10">
        <v>32.799999999999997</v>
      </c>
      <c r="E10" s="5">
        <f t="shared" si="1"/>
        <v>9.549097699323891</v>
      </c>
      <c r="F10" s="5">
        <f t="shared" si="2"/>
        <v>6.3117382974757215</v>
      </c>
      <c r="H10" s="1">
        <f t="shared" si="3"/>
        <v>53918592.01120393</v>
      </c>
      <c r="I10" s="5">
        <f t="shared" si="4"/>
        <v>35638973.739600569</v>
      </c>
      <c r="J10">
        <f t="shared" si="5"/>
        <v>64632430.046243839</v>
      </c>
      <c r="K10">
        <f t="shared" si="6"/>
        <v>33.463804563678394</v>
      </c>
      <c r="L10">
        <f t="shared" si="0"/>
        <v>0.1240422616738059</v>
      </c>
      <c r="M10">
        <f t="shared" si="0"/>
        <v>2.0237944014585282E-2</v>
      </c>
      <c r="P10" s="5"/>
      <c r="R10" s="1"/>
      <c r="T10" s="1"/>
    </row>
    <row r="11" spans="1:23">
      <c r="A11">
        <v>424.2</v>
      </c>
      <c r="B11" s="1">
        <v>48199000</v>
      </c>
      <c r="C11">
        <v>34.46</v>
      </c>
      <c r="E11" s="5">
        <f t="shared" si="1"/>
        <v>11.188454026662415</v>
      </c>
      <c r="F11" s="5">
        <f t="shared" si="2"/>
        <v>7.8555008900251231</v>
      </c>
      <c r="H11" s="1">
        <f t="shared" si="3"/>
        <v>44290221.977089122</v>
      </c>
      <c r="I11" s="5">
        <f t="shared" si="4"/>
        <v>31096510.503714439</v>
      </c>
      <c r="J11">
        <f t="shared" si="5"/>
        <v>54116695.467179537</v>
      </c>
      <c r="K11">
        <f t="shared" si="6"/>
        <v>35.072992505697137</v>
      </c>
      <c r="L11">
        <f t="shared" si="0"/>
        <v>0.12277631210563573</v>
      </c>
      <c r="M11">
        <f t="shared" si="0"/>
        <v>1.7788523090456643E-2</v>
      </c>
    </row>
    <row r="12" spans="1:23">
      <c r="A12">
        <v>264.60000000000002</v>
      </c>
      <c r="B12" s="1">
        <v>40173000</v>
      </c>
      <c r="C12">
        <v>36.049999999999997</v>
      </c>
      <c r="E12" s="5">
        <f t="shared" si="1"/>
        <v>13.212440204783851</v>
      </c>
      <c r="F12" s="5">
        <f t="shared" si="2"/>
        <v>9.8635426803162716</v>
      </c>
      <c r="H12" s="1">
        <f t="shared" si="3"/>
        <v>35955522.17660103</v>
      </c>
      <c r="I12" s="5">
        <f t="shared" si="4"/>
        <v>26842038.418728594</v>
      </c>
      <c r="J12">
        <f t="shared" si="5"/>
        <v>44869751.519977808</v>
      </c>
      <c r="K12">
        <f t="shared" si="6"/>
        <v>36.742609325479691</v>
      </c>
      <c r="L12">
        <f t="shared" si="0"/>
        <v>0.11691313867467722</v>
      </c>
      <c r="M12">
        <f t="shared" si="0"/>
        <v>1.9212463952279997E-2</v>
      </c>
      <c r="O12" t="s">
        <v>29</v>
      </c>
      <c r="P12" s="4">
        <f>SUM(L2:L96)+SUM(M2:M96)</f>
        <v>7.6175598463418712</v>
      </c>
    </row>
    <row r="13" spans="1:23">
      <c r="A13">
        <v>164.4</v>
      </c>
      <c r="B13" s="1">
        <v>33136000</v>
      </c>
      <c r="C13">
        <v>37.729999999999997</v>
      </c>
      <c r="E13" s="5">
        <f t="shared" si="1"/>
        <v>15.735509963135126</v>
      </c>
      <c r="F13" s="5">
        <f t="shared" si="2"/>
        <v>12.504398152135842</v>
      </c>
      <c r="H13" s="1">
        <f t="shared" si="3"/>
        <v>28817778.985908307</v>
      </c>
      <c r="I13" s="5">
        <f t="shared" si="4"/>
        <v>22900368.856444448</v>
      </c>
      <c r="J13">
        <f t="shared" si="5"/>
        <v>36808847.841814734</v>
      </c>
      <c r="K13">
        <f t="shared" si="6"/>
        <v>38.472800770852309</v>
      </c>
      <c r="L13">
        <f t="shared" si="0"/>
        <v>0.11084161763081646</v>
      </c>
      <c r="M13">
        <f t="shared" si="0"/>
        <v>1.968727195473927E-2</v>
      </c>
    </row>
    <row r="14" spans="1:23">
      <c r="A14">
        <v>102.6</v>
      </c>
      <c r="B14" s="1">
        <v>27134000</v>
      </c>
      <c r="C14">
        <v>39.57</v>
      </c>
      <c r="E14" s="5">
        <f t="shared" si="1"/>
        <v>18.844918548919672</v>
      </c>
      <c r="F14" s="5">
        <f t="shared" si="2"/>
        <v>15.940358355090028</v>
      </c>
      <c r="H14" s="1">
        <f t="shared" si="3"/>
        <v>22884457.066810582</v>
      </c>
      <c r="I14" s="5">
        <f t="shared" si="4"/>
        <v>19357284.323605914</v>
      </c>
      <c r="J14">
        <f t="shared" si="5"/>
        <v>29973368.706697218</v>
      </c>
      <c r="K14">
        <f t="shared" si="6"/>
        <v>40.226892057549072</v>
      </c>
      <c r="L14">
        <f t="shared" si="0"/>
        <v>0.1046424672623726</v>
      </c>
      <c r="M14">
        <f t="shared" si="0"/>
        <v>1.6600759604474911E-2</v>
      </c>
    </row>
    <row r="15" spans="1:23">
      <c r="A15">
        <v>64.2</v>
      </c>
      <c r="B15" s="1">
        <v>22071000</v>
      </c>
      <c r="C15">
        <v>41.25</v>
      </c>
      <c r="E15" s="5">
        <f t="shared" si="1"/>
        <v>22.710006548950744</v>
      </c>
      <c r="F15" s="5">
        <f t="shared" si="2"/>
        <v>20.450521928729561</v>
      </c>
      <c r="H15" s="1">
        <f t="shared" si="3"/>
        <v>17989119.746341228</v>
      </c>
      <c r="I15" s="5">
        <f t="shared" si="4"/>
        <v>16199329.888264189</v>
      </c>
      <c r="J15">
        <f t="shared" si="5"/>
        <v>24207988.724324316</v>
      </c>
      <c r="K15">
        <f t="shared" si="6"/>
        <v>42.003260471564658</v>
      </c>
      <c r="L15">
        <f t="shared" si="0"/>
        <v>9.6823375666001354E-2</v>
      </c>
      <c r="M15">
        <f t="shared" si="0"/>
        <v>1.8260859916718993E-2</v>
      </c>
    </row>
    <row r="16" spans="1:23">
      <c r="A16">
        <v>39.840000000000003</v>
      </c>
      <c r="B16" s="1">
        <v>17791000</v>
      </c>
      <c r="C16">
        <v>43.16</v>
      </c>
      <c r="E16" s="5">
        <f t="shared" si="1"/>
        <v>27.665702317731711</v>
      </c>
      <c r="F16" s="5">
        <f t="shared" si="2"/>
        <v>26.563353807395774</v>
      </c>
      <c r="H16" s="1">
        <f t="shared" si="3"/>
        <v>13914030.433230108</v>
      </c>
      <c r="I16" s="5">
        <f t="shared" si="4"/>
        <v>13359621.564635817</v>
      </c>
      <c r="J16">
        <f t="shared" si="5"/>
        <v>19289368.347541504</v>
      </c>
      <c r="K16">
        <f t="shared" si="6"/>
        <v>43.835472634629198</v>
      </c>
      <c r="L16">
        <f t="shared" si="0"/>
        <v>8.4220580492468305E-2</v>
      </c>
      <c r="M16">
        <f t="shared" si="0"/>
        <v>1.5650431756932384E-2</v>
      </c>
    </row>
    <row r="17" spans="1:13">
      <c r="A17">
        <v>24.84</v>
      </c>
      <c r="B17" s="1">
        <v>14365000</v>
      </c>
      <c r="C17">
        <v>45.13</v>
      </c>
      <c r="E17" s="5">
        <f t="shared" si="1"/>
        <v>33.891455131343442</v>
      </c>
      <c r="F17" s="5">
        <f t="shared" si="2"/>
        <v>34.688217567821575</v>
      </c>
      <c r="H17" s="1">
        <f t="shared" si="3"/>
        <v>10660941.050487453</v>
      </c>
      <c r="I17" s="5">
        <f t="shared" si="4"/>
        <v>10911571.698643971</v>
      </c>
      <c r="J17">
        <f t="shared" si="5"/>
        <v>15255099.508577995</v>
      </c>
      <c r="K17">
        <f t="shared" si="6"/>
        <v>45.665635592445291</v>
      </c>
      <c r="L17">
        <f t="shared" si="0"/>
        <v>6.196307055885799E-2</v>
      </c>
      <c r="M17">
        <f t="shared" si="0"/>
        <v>1.1868725735548159E-2</v>
      </c>
    </row>
    <row r="18" spans="1:13">
      <c r="A18">
        <v>15.48</v>
      </c>
      <c r="B18" s="1">
        <v>11575000</v>
      </c>
      <c r="C18">
        <v>46.97</v>
      </c>
      <c r="E18" s="5">
        <f t="shared" si="1"/>
        <v>41.839581842887725</v>
      </c>
      <c r="F18" s="5">
        <f t="shared" si="2"/>
        <v>45.670394416095093</v>
      </c>
      <c r="H18" s="1">
        <f t="shared" si="3"/>
        <v>8068550.3665792216</v>
      </c>
      <c r="I18" s="5">
        <f t="shared" si="4"/>
        <v>8807303.0698905438</v>
      </c>
      <c r="J18">
        <f t="shared" si="5"/>
        <v>11944458.647545692</v>
      </c>
      <c r="K18">
        <f t="shared" si="6"/>
        <v>47.506563929947511</v>
      </c>
      <c r="L18">
        <f t="shared" si="0"/>
        <v>3.1918673654055429E-2</v>
      </c>
      <c r="M18">
        <f t="shared" si="0"/>
        <v>1.1423545453427976E-2</v>
      </c>
    </row>
    <row r="19" spans="1:13">
      <c r="A19">
        <v>9.66</v>
      </c>
      <c r="B19" s="1">
        <v>9252300</v>
      </c>
      <c r="C19">
        <v>48.91</v>
      </c>
      <c r="E19" s="5">
        <f t="shared" si="1"/>
        <v>52.003809986832195</v>
      </c>
      <c r="F19" s="5">
        <f t="shared" si="2"/>
        <v>60.557749612441725</v>
      </c>
      <c r="H19" s="1">
        <f t="shared" si="3"/>
        <v>6038219.2852417827</v>
      </c>
      <c r="I19" s="5">
        <f t="shared" si="4"/>
        <v>7031426.5757312234</v>
      </c>
      <c r="J19">
        <f t="shared" si="5"/>
        <v>9268282.0321009383</v>
      </c>
      <c r="K19">
        <f t="shared" si="6"/>
        <v>49.345750399505164</v>
      </c>
      <c r="L19">
        <f t="shared" si="0"/>
        <v>1.7273577489854697E-3</v>
      </c>
      <c r="M19">
        <f t="shared" si="0"/>
        <v>8.9092291863661268E-3</v>
      </c>
    </row>
    <row r="20" spans="1:13">
      <c r="A20">
        <v>6</v>
      </c>
      <c r="B20" s="1">
        <v>7347200</v>
      </c>
      <c r="C20">
        <v>50.8</v>
      </c>
      <c r="E20" s="5">
        <f t="shared" si="1"/>
        <v>65.254523549114055</v>
      </c>
      <c r="F20" s="5">
        <f t="shared" si="2"/>
        <v>81.170686694219569</v>
      </c>
      <c r="H20" s="1">
        <f t="shared" si="3"/>
        <v>4450742.0416475609</v>
      </c>
      <c r="I20" s="5">
        <f t="shared" si="4"/>
        <v>5536317.9159135893</v>
      </c>
      <c r="J20">
        <f t="shared" si="5"/>
        <v>7103514.6784781748</v>
      </c>
      <c r="K20">
        <f t="shared" si="6"/>
        <v>51.20359463520289</v>
      </c>
      <c r="L20">
        <f t="shared" si="0"/>
        <v>3.3167100599116012E-2</v>
      </c>
      <c r="M20">
        <f t="shared" si="0"/>
        <v>7.9447762835215159E-3</v>
      </c>
    </row>
    <row r="21" spans="1:13">
      <c r="A21">
        <v>1250</v>
      </c>
      <c r="B21" s="1">
        <v>76158000</v>
      </c>
      <c r="C21">
        <v>31.17</v>
      </c>
      <c r="E21" s="5">
        <f t="shared" si="1"/>
        <v>7.8429807541386918</v>
      </c>
      <c r="F21" s="5">
        <f t="shared" si="2"/>
        <v>4.7951811196626108</v>
      </c>
      <c r="H21" s="1">
        <f t="shared" si="3"/>
        <v>68662214.606789857</v>
      </c>
      <c r="I21" s="5">
        <f t="shared" si="4"/>
        <v>41979926.438421898</v>
      </c>
      <c r="J21">
        <f t="shared" si="5"/>
        <v>80478655.173183531</v>
      </c>
      <c r="K21">
        <f t="shared" si="6"/>
        <v>31.441523426917421</v>
      </c>
      <c r="L21">
        <f t="shared" si="0"/>
        <v>5.6732781496146571E-2</v>
      </c>
      <c r="M21">
        <f t="shared" si="0"/>
        <v>8.7110499492274278E-3</v>
      </c>
    </row>
    <row r="22" spans="1:13">
      <c r="A22">
        <v>780</v>
      </c>
      <c r="B22" s="1">
        <v>63794000</v>
      </c>
      <c r="C22">
        <v>32.97</v>
      </c>
      <c r="E22" s="5">
        <f t="shared" si="1"/>
        <v>9.1191865063664963</v>
      </c>
      <c r="F22" s="5">
        <f t="shared" si="2"/>
        <v>5.920442198088403</v>
      </c>
      <c r="H22" s="1">
        <f t="shared" si="3"/>
        <v>57071888.24118384</v>
      </c>
      <c r="I22" s="5">
        <f t="shared" si="4"/>
        <v>37052736.582566217</v>
      </c>
      <c r="J22">
        <f t="shared" si="5"/>
        <v>68044880.157666668</v>
      </c>
      <c r="K22">
        <f t="shared" si="6"/>
        <v>32.992810329401408</v>
      </c>
      <c r="L22">
        <f t="shared" si="0"/>
        <v>6.6634482203133033E-2</v>
      </c>
      <c r="M22">
        <f t="shared" si="0"/>
        <v>6.9185105858080183E-4</v>
      </c>
    </row>
    <row r="23" spans="1:13">
      <c r="A23">
        <v>485</v>
      </c>
      <c r="B23" s="1">
        <v>53230000</v>
      </c>
      <c r="C23">
        <v>34.61</v>
      </c>
      <c r="E23" s="5">
        <f t="shared" si="1"/>
        <v>10.686142312392919</v>
      </c>
      <c r="F23" s="5">
        <f t="shared" si="2"/>
        <v>7.3741309354746338</v>
      </c>
      <c r="H23" s="1">
        <f t="shared" si="3"/>
        <v>46898797.627085574</v>
      </c>
      <c r="I23" s="5">
        <f t="shared" si="4"/>
        <v>32363210.62441602</v>
      </c>
      <c r="J23">
        <f t="shared" si="5"/>
        <v>56981353.272685982</v>
      </c>
      <c r="K23">
        <f t="shared" si="6"/>
        <v>34.608191738877721</v>
      </c>
      <c r="L23">
        <f t="shared" si="0"/>
        <v>7.0474418047829834E-2</v>
      </c>
      <c r="M23">
        <f t="shared" si="0"/>
        <v>5.2246781920775911E-5</v>
      </c>
    </row>
    <row r="24" spans="1:13">
      <c r="A24">
        <v>302.5</v>
      </c>
      <c r="B24" s="1">
        <v>44146000</v>
      </c>
      <c r="C24">
        <v>36.200000000000003</v>
      </c>
      <c r="E24" s="5">
        <f t="shared" si="1"/>
        <v>12.594947501979012</v>
      </c>
      <c r="F24" s="5">
        <f t="shared" si="2"/>
        <v>9.2397915537417958</v>
      </c>
      <c r="H24" s="1">
        <f t="shared" si="3"/>
        <v>38187376.026634827</v>
      </c>
      <c r="I24" s="5">
        <f t="shared" si="4"/>
        <v>28014677.664596938</v>
      </c>
      <c r="J24">
        <f t="shared" si="5"/>
        <v>47361353.99722933</v>
      </c>
      <c r="K24">
        <f t="shared" si="6"/>
        <v>36.264180484860326</v>
      </c>
      <c r="L24">
        <f t="shared" si="0"/>
        <v>7.2834548933750062E-2</v>
      </c>
      <c r="M24">
        <f t="shared" si="0"/>
        <v>1.7729415707271521E-3</v>
      </c>
    </row>
    <row r="25" spans="1:13">
      <c r="A25">
        <v>188.25</v>
      </c>
      <c r="B25" s="1">
        <v>36397000</v>
      </c>
      <c r="C25">
        <v>37.78</v>
      </c>
      <c r="E25" s="5">
        <f t="shared" si="1"/>
        <v>14.960876939844775</v>
      </c>
      <c r="F25" s="5">
        <f t="shared" si="2"/>
        <v>11.678571734495748</v>
      </c>
      <c r="H25" s="1">
        <f t="shared" si="3"/>
        <v>30726830.029285118</v>
      </c>
      <c r="I25" s="5">
        <f t="shared" si="4"/>
        <v>23985591.895015448</v>
      </c>
      <c r="J25">
        <f t="shared" si="5"/>
        <v>38980080.838843942</v>
      </c>
      <c r="K25">
        <f t="shared" si="6"/>
        <v>37.975862970442968</v>
      </c>
      <c r="L25">
        <f t="shared" si="0"/>
        <v>7.0969608452453273E-2</v>
      </c>
      <c r="M25">
        <f t="shared" si="0"/>
        <v>5.1843030821325268E-3</v>
      </c>
    </row>
    <row r="26" spans="1:13">
      <c r="A26">
        <v>117.25</v>
      </c>
      <c r="B26" s="1">
        <v>29768000</v>
      </c>
      <c r="C26">
        <v>39.409999999999997</v>
      </c>
      <c r="E26" s="5">
        <f t="shared" si="1"/>
        <v>17.893873430216917</v>
      </c>
      <c r="F26" s="5">
        <f t="shared" si="2"/>
        <v>14.869863569727235</v>
      </c>
      <c r="H26" s="1">
        <f t="shared" si="3"/>
        <v>24456159.051304929</v>
      </c>
      <c r="I26" s="5">
        <f t="shared" si="4"/>
        <v>20323142.999231871</v>
      </c>
      <c r="J26">
        <f t="shared" si="5"/>
        <v>31798331.039693758</v>
      </c>
      <c r="K26">
        <f t="shared" si="6"/>
        <v>39.726685088758046</v>
      </c>
      <c r="L26">
        <f t="shared" si="0"/>
        <v>6.820515451806497E-2</v>
      </c>
      <c r="M26">
        <f t="shared" si="0"/>
        <v>8.035653102208818E-3</v>
      </c>
    </row>
    <row r="27" spans="1:13">
      <c r="A27">
        <v>73</v>
      </c>
      <c r="B27" s="1">
        <v>24142000</v>
      </c>
      <c r="C27">
        <v>41.05</v>
      </c>
      <c r="E27" s="5">
        <f t="shared" si="1"/>
        <v>21.562680768479609</v>
      </c>
      <c r="F27" s="5">
        <f t="shared" si="2"/>
        <v>19.086332748424383</v>
      </c>
      <c r="H27" s="1">
        <f t="shared" si="3"/>
        <v>19237502.446234591</v>
      </c>
      <c r="I27" s="5">
        <f t="shared" si="4"/>
        <v>17028187.583901744</v>
      </c>
      <c r="J27">
        <f t="shared" si="5"/>
        <v>25691256.737680767</v>
      </c>
      <c r="K27">
        <f t="shared" si="6"/>
        <v>41.513835299865725</v>
      </c>
      <c r="L27">
        <f t="shared" si="0"/>
        <v>6.4172675738578697E-2</v>
      </c>
      <c r="M27">
        <f t="shared" si="0"/>
        <v>1.1299276488811894E-2</v>
      </c>
    </row>
    <row r="28" spans="1:13">
      <c r="A28">
        <v>45.5</v>
      </c>
      <c r="B28" s="1">
        <v>19430000</v>
      </c>
      <c r="C28">
        <v>42.73</v>
      </c>
      <c r="E28" s="5">
        <f t="shared" si="1"/>
        <v>26.166264156767085</v>
      </c>
      <c r="F28" s="5">
        <f t="shared" si="2"/>
        <v>24.678002470821191</v>
      </c>
      <c r="H28" s="1">
        <f t="shared" si="3"/>
        <v>14963754.194518602</v>
      </c>
      <c r="I28" s="5">
        <f t="shared" si="4"/>
        <v>14112658.98611627</v>
      </c>
      <c r="J28">
        <f t="shared" si="5"/>
        <v>20568934.908069044</v>
      </c>
      <c r="K28">
        <f t="shared" si="6"/>
        <v>43.323374916730437</v>
      </c>
      <c r="L28">
        <f t="shared" si="0"/>
        <v>5.86173395815257E-2</v>
      </c>
      <c r="M28">
        <f t="shared" si="0"/>
        <v>1.388661167166955E-2</v>
      </c>
    </row>
    <row r="29" spans="1:13">
      <c r="A29">
        <v>28.25</v>
      </c>
      <c r="B29" s="1">
        <v>15525000</v>
      </c>
      <c r="C29">
        <v>44.49</v>
      </c>
      <c r="E29" s="5">
        <f t="shared" si="1"/>
        <v>32.045323373686756</v>
      </c>
      <c r="F29" s="5">
        <f t="shared" si="2"/>
        <v>32.231703494869379</v>
      </c>
      <c r="H29" s="1">
        <f t="shared" si="3"/>
        <v>11476361.123019377</v>
      </c>
      <c r="I29" s="5">
        <f t="shared" si="4"/>
        <v>11543109.258212179</v>
      </c>
      <c r="J29">
        <f t="shared" si="5"/>
        <v>16277292.034394858</v>
      </c>
      <c r="K29">
        <f t="shared" si="6"/>
        <v>45.166136564190182</v>
      </c>
      <c r="L29">
        <f t="shared" si="0"/>
        <v>4.8456813809652714E-2</v>
      </c>
      <c r="M29">
        <f t="shared" si="0"/>
        <v>1.5197495261635881E-2</v>
      </c>
    </row>
    <row r="30" spans="1:13">
      <c r="A30">
        <v>17.675000000000001</v>
      </c>
      <c r="B30" s="1">
        <v>12294000</v>
      </c>
      <c r="C30">
        <v>46.31</v>
      </c>
      <c r="E30" s="5">
        <f t="shared" si="1"/>
        <v>39.409798575921897</v>
      </c>
      <c r="F30" s="5">
        <f t="shared" si="2"/>
        <v>42.246786948803667</v>
      </c>
      <c r="H30" s="1">
        <f t="shared" si="3"/>
        <v>8734793.345370885</v>
      </c>
      <c r="I30" s="5">
        <f t="shared" si="4"/>
        <v>9363583.8506713174</v>
      </c>
      <c r="J30">
        <f t="shared" si="5"/>
        <v>12805206.648660075</v>
      </c>
      <c r="K30">
        <f t="shared" si="6"/>
        <v>46.989822431196259</v>
      </c>
      <c r="L30">
        <f t="shared" si="0"/>
        <v>4.158179995608223E-2</v>
      </c>
      <c r="M30">
        <f t="shared" si="0"/>
        <v>1.4679819287330103E-2</v>
      </c>
    </row>
    <row r="31" spans="1:13">
      <c r="A31">
        <v>11.025</v>
      </c>
      <c r="B31" s="1">
        <v>9645400</v>
      </c>
      <c r="C31">
        <v>48.19</v>
      </c>
      <c r="E31" s="5">
        <f t="shared" si="1"/>
        <v>48.892478712685346</v>
      </c>
      <c r="F31" s="5">
        <f t="shared" si="2"/>
        <v>55.908693717922574</v>
      </c>
      <c r="H31" s="1">
        <f t="shared" si="3"/>
        <v>6557259.4254508801</v>
      </c>
      <c r="I31" s="5">
        <f t="shared" si="4"/>
        <v>7498245.5072660558</v>
      </c>
      <c r="J31">
        <f t="shared" si="5"/>
        <v>9960990.7569428049</v>
      </c>
      <c r="K31">
        <f t="shared" si="6"/>
        <v>48.830114864823578</v>
      </c>
      <c r="L31">
        <f t="shared" si="0"/>
        <v>3.2719302148465058E-2</v>
      </c>
      <c r="M31">
        <f t="shared" si="0"/>
        <v>1.3283147226054792E-2</v>
      </c>
    </row>
    <row r="32" spans="1:13">
      <c r="A32">
        <v>6.85</v>
      </c>
      <c r="B32" s="1">
        <v>7494000</v>
      </c>
      <c r="C32">
        <v>50.12</v>
      </c>
      <c r="E32" s="5">
        <f t="shared" si="1"/>
        <v>61.216690831186924</v>
      </c>
      <c r="F32" s="5">
        <f t="shared" si="2"/>
        <v>74.757001863176143</v>
      </c>
      <c r="H32" s="1">
        <f t="shared" si="3"/>
        <v>4850979.7754614102</v>
      </c>
      <c r="I32" s="5">
        <f t="shared" si="4"/>
        <v>5923951.4450795604</v>
      </c>
      <c r="J32">
        <f t="shared" si="5"/>
        <v>7656709.8355361391</v>
      </c>
      <c r="K32">
        <f t="shared" si="6"/>
        <v>50.686787339852621</v>
      </c>
      <c r="L32">
        <f t="shared" si="0"/>
        <v>2.1712014349631582E-2</v>
      </c>
      <c r="M32">
        <f t="shared" si="0"/>
        <v>1.1308606142310934E-2</v>
      </c>
    </row>
    <row r="33" spans="1:13">
      <c r="A33">
        <v>4.2750000000000004</v>
      </c>
      <c r="B33" s="1">
        <v>5756500</v>
      </c>
      <c r="C33">
        <v>52.11</v>
      </c>
      <c r="E33" s="5">
        <f t="shared" si="1"/>
        <v>77.032867497401099</v>
      </c>
      <c r="F33" s="5">
        <f t="shared" si="2"/>
        <v>100.48441685376758</v>
      </c>
      <c r="H33" s="1">
        <f t="shared" si="3"/>
        <v>3554964.911207831</v>
      </c>
      <c r="I33" s="5">
        <f t="shared" si="4"/>
        <v>4637222.884768975</v>
      </c>
      <c r="J33">
        <f t="shared" si="5"/>
        <v>5843082.3717404492</v>
      </c>
      <c r="K33">
        <f t="shared" si="6"/>
        <v>52.52568265130558</v>
      </c>
      <c r="L33">
        <f t="shared" si="0"/>
        <v>1.5040801136185047E-2</v>
      </c>
      <c r="M33">
        <f t="shared" si="0"/>
        <v>7.9770226694603815E-3</v>
      </c>
    </row>
    <row r="34" spans="1:13">
      <c r="A34">
        <v>2.6749999999999998</v>
      </c>
      <c r="B34" s="1">
        <v>4369300</v>
      </c>
      <c r="C34">
        <v>54.14</v>
      </c>
      <c r="E34" s="5">
        <f t="shared" si="1"/>
        <v>97.468195522719782</v>
      </c>
      <c r="F34" s="5">
        <f t="shared" si="2"/>
        <v>135.9143535700403</v>
      </c>
      <c r="H34" s="1">
        <f t="shared" si="3"/>
        <v>2577818.6424989626</v>
      </c>
      <c r="I34" s="5">
        <f t="shared" si="4"/>
        <v>3594634.6655650977</v>
      </c>
      <c r="J34">
        <f t="shared" si="5"/>
        <v>4423409.0170927551</v>
      </c>
      <c r="K34">
        <f t="shared" si="6"/>
        <v>54.354575729757315</v>
      </c>
      <c r="L34">
        <f t="shared" ref="L34:M65" si="7">ABS((J34-B34)/B34)</f>
        <v>1.2383909800827379E-2</v>
      </c>
      <c r="M34">
        <f t="shared" si="7"/>
        <v>3.963349275162802E-3</v>
      </c>
    </row>
    <row r="35" spans="1:13">
      <c r="A35">
        <v>1.66</v>
      </c>
      <c r="B35" s="1">
        <v>3280500</v>
      </c>
      <c r="C35">
        <v>56.2</v>
      </c>
      <c r="E35" s="5">
        <f t="shared" si="1"/>
        <v>124.65863189200844</v>
      </c>
      <c r="F35" s="5">
        <f t="shared" si="2"/>
        <v>186.34189464327736</v>
      </c>
      <c r="H35" s="1">
        <f t="shared" si="3"/>
        <v>1834839.3903435685</v>
      </c>
      <c r="I35" s="5">
        <f t="shared" si="4"/>
        <v>2742749.8856150638</v>
      </c>
      <c r="J35">
        <f t="shared" si="5"/>
        <v>3299895.8352344707</v>
      </c>
      <c r="K35">
        <f t="shared" si="6"/>
        <v>56.218347361593423</v>
      </c>
      <c r="L35">
        <f t="shared" si="7"/>
        <v>5.9124631106449218E-3</v>
      </c>
      <c r="M35">
        <f t="shared" si="7"/>
        <v>3.2646550877972295E-4</v>
      </c>
    </row>
    <row r="36" spans="1:13">
      <c r="A36">
        <v>1.0349999999999999</v>
      </c>
      <c r="B36" s="1">
        <v>2421300</v>
      </c>
      <c r="C36">
        <v>58.3</v>
      </c>
      <c r="E36" s="5">
        <f t="shared" si="1"/>
        <v>160.03257482275075</v>
      </c>
      <c r="F36" s="5">
        <f t="shared" si="2"/>
        <v>256.79462952509277</v>
      </c>
      <c r="H36" s="1">
        <f t="shared" si="3"/>
        <v>1293171.9482425102</v>
      </c>
      <c r="I36" s="5">
        <f t="shared" si="4"/>
        <v>2075075.1009848046</v>
      </c>
      <c r="J36">
        <f t="shared" si="5"/>
        <v>2445041.9960500528</v>
      </c>
      <c r="K36">
        <f t="shared" si="6"/>
        <v>58.069134846851192</v>
      </c>
      <c r="L36">
        <f t="shared" si="7"/>
        <v>9.8054747656435848E-3</v>
      </c>
      <c r="M36">
        <f t="shared" si="7"/>
        <v>3.9599511689331953E-3</v>
      </c>
    </row>
    <row r="37" spans="1:13">
      <c r="A37">
        <v>0.64500000000000002</v>
      </c>
      <c r="B37" s="1">
        <v>1762500</v>
      </c>
      <c r="C37">
        <v>60.41</v>
      </c>
      <c r="E37" s="5">
        <f t="shared" si="1"/>
        <v>206.68110432354453</v>
      </c>
      <c r="F37" s="5">
        <f t="shared" si="2"/>
        <v>356.97193645794135</v>
      </c>
      <c r="H37" s="1">
        <f t="shared" si="3"/>
        <v>898677.12090173177</v>
      </c>
      <c r="I37" s="5">
        <f t="shared" si="4"/>
        <v>1552161.7863844256</v>
      </c>
      <c r="J37">
        <f t="shared" si="5"/>
        <v>1793551.4430158723</v>
      </c>
      <c r="K37">
        <f t="shared" si="6"/>
        <v>59.929837480844604</v>
      </c>
      <c r="L37">
        <f t="shared" si="7"/>
        <v>1.7617840009005542E-2</v>
      </c>
      <c r="M37">
        <f t="shared" si="7"/>
        <v>7.9483946226683068E-3</v>
      </c>
    </row>
    <row r="38" spans="1:13">
      <c r="A38">
        <v>0.40250000000000002</v>
      </c>
      <c r="B38" s="1">
        <v>1275700</v>
      </c>
      <c r="C38">
        <v>62.44</v>
      </c>
      <c r="E38" s="5">
        <f t="shared" si="1"/>
        <v>268.14608258420299</v>
      </c>
      <c r="F38" s="5">
        <f t="shared" si="2"/>
        <v>499.97037305919872</v>
      </c>
      <c r="H38" s="1">
        <f t="shared" si="3"/>
        <v>616328.26220064249</v>
      </c>
      <c r="I38" s="5">
        <f t="shared" si="4"/>
        <v>1149171.6314096036</v>
      </c>
      <c r="J38">
        <f t="shared" si="5"/>
        <v>1304015.3239988685</v>
      </c>
      <c r="K38">
        <f t="shared" si="6"/>
        <v>61.794275248105386</v>
      </c>
      <c r="L38">
        <f t="shared" si="7"/>
        <v>2.2195911263516867E-2</v>
      </c>
      <c r="M38">
        <f t="shared" si="7"/>
        <v>1.0341523893251311E-2</v>
      </c>
    </row>
    <row r="39" spans="1:13">
      <c r="A39">
        <v>0.25</v>
      </c>
      <c r="B39">
        <v>922270</v>
      </c>
      <c r="C39">
        <v>64.34</v>
      </c>
      <c r="E39" s="5">
        <f t="shared" si="1"/>
        <v>350.50496866796084</v>
      </c>
      <c r="F39" s="5">
        <f t="shared" si="2"/>
        <v>708.72452175257047</v>
      </c>
      <c r="H39" s="1">
        <f t="shared" si="3"/>
        <v>414800.00164851506</v>
      </c>
      <c r="I39" s="5">
        <f t="shared" si="4"/>
        <v>838729.71589683904</v>
      </c>
      <c r="J39">
        <f t="shared" si="5"/>
        <v>935695.77197719587</v>
      </c>
      <c r="K39">
        <f t="shared" si="6"/>
        <v>63.684961164501807</v>
      </c>
      <c r="L39">
        <f t="shared" si="7"/>
        <v>1.4557311825382876E-2</v>
      </c>
      <c r="M39">
        <f t="shared" si="7"/>
        <v>1.0180895795744422E-2</v>
      </c>
    </row>
    <row r="40" spans="1:13">
      <c r="A40">
        <v>50</v>
      </c>
      <c r="B40" s="1">
        <v>21862000</v>
      </c>
      <c r="C40">
        <v>43.28</v>
      </c>
      <c r="E40" s="5">
        <f t="shared" si="1"/>
        <v>25.160371395343493</v>
      </c>
      <c r="F40" s="5">
        <f t="shared" si="2"/>
        <v>23.430155757984842</v>
      </c>
      <c r="H40" s="1">
        <f t="shared" si="3"/>
        <v>15747741.477182377</v>
      </c>
      <c r="I40" s="5">
        <f t="shared" si="4"/>
        <v>14664808.791938111</v>
      </c>
      <c r="J40">
        <f t="shared" si="5"/>
        <v>21518549.638306841</v>
      </c>
      <c r="K40">
        <f t="shared" si="6"/>
        <v>42.960668616233654</v>
      </c>
      <c r="L40">
        <f t="shared" si="7"/>
        <v>1.570992414660867E-2</v>
      </c>
      <c r="M40">
        <f t="shared" si="7"/>
        <v>7.3782667228823179E-3</v>
      </c>
    </row>
    <row r="41" spans="1:13">
      <c r="A41">
        <v>31.2</v>
      </c>
      <c r="B41" s="1">
        <v>17274000</v>
      </c>
      <c r="C41">
        <v>45.61</v>
      </c>
      <c r="E41" s="5">
        <f t="shared" si="1"/>
        <v>30.700650314104745</v>
      </c>
      <c r="F41" s="5">
        <f t="shared" si="2"/>
        <v>30.466836995218046</v>
      </c>
      <c r="H41" s="1">
        <f t="shared" si="3"/>
        <v>12141006.941039795</v>
      </c>
      <c r="I41" s="5">
        <f t="shared" si="4"/>
        <v>12048542.152884908</v>
      </c>
      <c r="J41">
        <f t="shared" si="5"/>
        <v>17104719.160285007</v>
      </c>
      <c r="K41">
        <f t="shared" si="6"/>
        <v>44.780987388759556</v>
      </c>
      <c r="L41">
        <f t="shared" si="7"/>
        <v>9.7997475810462416E-3</v>
      </c>
      <c r="M41">
        <f t="shared" si="7"/>
        <v>1.8176115133533077E-2</v>
      </c>
    </row>
    <row r="42" spans="1:13">
      <c r="A42">
        <v>19.399999999999999</v>
      </c>
      <c r="B42" s="1">
        <v>13518000</v>
      </c>
      <c r="C42">
        <v>47.61</v>
      </c>
      <c r="E42" s="5">
        <f t="shared" si="1"/>
        <v>37.801536198793421</v>
      </c>
      <c r="F42" s="5">
        <f t="shared" si="2"/>
        <v>40.01195941602225</v>
      </c>
      <c r="H42" s="1">
        <f t="shared" si="3"/>
        <v>9230049.9068392199</v>
      </c>
      <c r="I42" s="5">
        <f t="shared" si="4"/>
        <v>9769771.798112765</v>
      </c>
      <c r="J42">
        <f t="shared" si="5"/>
        <v>13440322.253202943</v>
      </c>
      <c r="K42">
        <f t="shared" si="6"/>
        <v>46.627145407470231</v>
      </c>
      <c r="L42">
        <f t="shared" si="7"/>
        <v>5.7462455094730632E-3</v>
      </c>
      <c r="M42">
        <f t="shared" si="7"/>
        <v>2.0643868778193006E-2</v>
      </c>
    </row>
    <row r="43" spans="1:13">
      <c r="A43">
        <v>12.1</v>
      </c>
      <c r="B43" s="1">
        <v>10496000</v>
      </c>
      <c r="C43">
        <v>49.5</v>
      </c>
      <c r="E43" s="5">
        <f t="shared" si="1"/>
        <v>46.830699609426254</v>
      </c>
      <c r="F43" s="5">
        <f t="shared" si="2"/>
        <v>52.871418457606097</v>
      </c>
      <c r="H43" s="1">
        <f t="shared" si="3"/>
        <v>6945208.9820143804</v>
      </c>
      <c r="I43" s="5">
        <f t="shared" si="4"/>
        <v>7841075.478823185</v>
      </c>
      <c r="J43">
        <f t="shared" si="5"/>
        <v>10474654.766074892</v>
      </c>
      <c r="K43">
        <f t="shared" si="6"/>
        <v>48.467179307018121</v>
      </c>
      <c r="L43">
        <f t="shared" si="7"/>
        <v>2.0336541468281124E-3</v>
      </c>
      <c r="M43">
        <f t="shared" si="7"/>
        <v>2.0865064504684425E-2</v>
      </c>
    </row>
    <row r="44" spans="1:13">
      <c r="A44">
        <v>7.53</v>
      </c>
      <c r="B44" s="1">
        <v>8084500</v>
      </c>
      <c r="C44">
        <v>51.32</v>
      </c>
      <c r="E44" s="5">
        <f t="shared" si="1"/>
        <v>58.506137021243326</v>
      </c>
      <c r="F44" s="5">
        <f t="shared" si="2"/>
        <v>70.514962507900719</v>
      </c>
      <c r="H44" s="1">
        <f t="shared" si="3"/>
        <v>5155710.4471974103</v>
      </c>
      <c r="I44" s="5">
        <f t="shared" si="4"/>
        <v>6213958.8664640803</v>
      </c>
      <c r="J44">
        <f t="shared" si="5"/>
        <v>8074319.4765533078</v>
      </c>
      <c r="K44">
        <f t="shared" si="6"/>
        <v>50.317567119642696</v>
      </c>
      <c r="L44">
        <f t="shared" si="7"/>
        <v>1.2592644500825226E-3</v>
      </c>
      <c r="M44">
        <f t="shared" si="7"/>
        <v>1.9532986756767422E-2</v>
      </c>
    </row>
    <row r="45" spans="1:13">
      <c r="A45">
        <v>4.6900000000000004</v>
      </c>
      <c r="B45" s="1">
        <v>6168800</v>
      </c>
      <c r="C45">
        <v>53.18</v>
      </c>
      <c r="E45" s="5">
        <f t="shared" si="1"/>
        <v>73.591065988673691</v>
      </c>
      <c r="F45" s="5">
        <f t="shared" si="2"/>
        <v>94.751217614649576</v>
      </c>
      <c r="H45" s="1">
        <f t="shared" si="3"/>
        <v>3782555.4996847217</v>
      </c>
      <c r="I45" s="5">
        <f t="shared" si="4"/>
        <v>4870180.0208367379</v>
      </c>
      <c r="J45">
        <f t="shared" si="5"/>
        <v>6166553.2952819327</v>
      </c>
      <c r="K45">
        <f t="shared" si="6"/>
        <v>52.164344330340001</v>
      </c>
      <c r="L45">
        <f t="shared" si="7"/>
        <v>3.6420449975154177E-4</v>
      </c>
      <c r="M45">
        <f t="shared" si="7"/>
        <v>1.9098451855208712E-2</v>
      </c>
    </row>
    <row r="46" spans="1:13">
      <c r="A46">
        <v>2.92</v>
      </c>
      <c r="B46" s="1">
        <v>4657200</v>
      </c>
      <c r="C46">
        <v>55.05</v>
      </c>
      <c r="E46" s="5">
        <f t="shared" si="1"/>
        <v>93.227858260770745</v>
      </c>
      <c r="F46" s="5">
        <f t="shared" si="2"/>
        <v>128.37657306245629</v>
      </c>
      <c r="H46" s="1">
        <f t="shared" si="3"/>
        <v>2740016.1717821765</v>
      </c>
      <c r="I46" s="5">
        <f t="shared" si="4"/>
        <v>3773055.5311611244</v>
      </c>
      <c r="J46">
        <f t="shared" si="5"/>
        <v>4663007.2552863788</v>
      </c>
      <c r="K46">
        <f t="shared" si="6"/>
        <v>54.012615981084068</v>
      </c>
      <c r="L46">
        <f t="shared" si="7"/>
        <v>1.2469413566904548E-3</v>
      </c>
      <c r="M46">
        <f t="shared" si="7"/>
        <v>1.8844396347246679E-2</v>
      </c>
    </row>
    <row r="47" spans="1:13">
      <c r="A47">
        <v>1.82</v>
      </c>
      <c r="B47" s="1">
        <v>3470400</v>
      </c>
      <c r="C47">
        <v>56.93</v>
      </c>
      <c r="E47" s="5">
        <f t="shared" si="1"/>
        <v>118.82183751018914</v>
      </c>
      <c r="F47" s="5">
        <f t="shared" si="2"/>
        <v>175.22604766136399</v>
      </c>
      <c r="H47" s="1">
        <f t="shared" si="3"/>
        <v>1961200.8626973459</v>
      </c>
      <c r="I47" s="5">
        <f t="shared" si="4"/>
        <v>2892174.3935414613</v>
      </c>
      <c r="J47">
        <f t="shared" si="5"/>
        <v>3494421.4895318132</v>
      </c>
      <c r="K47">
        <f t="shared" si="6"/>
        <v>55.858568067960846</v>
      </c>
      <c r="L47">
        <f t="shared" si="7"/>
        <v>6.9218215571153728E-3</v>
      </c>
      <c r="M47">
        <f t="shared" si="7"/>
        <v>1.8820163921292005E-2</v>
      </c>
    </row>
    <row r="48" spans="1:13">
      <c r="A48">
        <v>1.1299999999999999</v>
      </c>
      <c r="B48" s="1">
        <v>2551500</v>
      </c>
      <c r="C48">
        <v>58.82</v>
      </c>
      <c r="E48" s="5">
        <f t="shared" si="1"/>
        <v>152.70324901853118</v>
      </c>
      <c r="F48" s="5">
        <f t="shared" si="2"/>
        <v>241.78201718205878</v>
      </c>
      <c r="H48" s="1">
        <f t="shared" si="3"/>
        <v>1381474.2370674564</v>
      </c>
      <c r="I48" s="5">
        <f t="shared" si="4"/>
        <v>2187351.1524478504</v>
      </c>
      <c r="J48">
        <f t="shared" si="5"/>
        <v>2587078.6868195659</v>
      </c>
      <c r="K48">
        <f t="shared" si="6"/>
        <v>57.724556067227155</v>
      </c>
      <c r="L48">
        <f t="shared" si="7"/>
        <v>1.3944223719210639E-2</v>
      </c>
      <c r="M48">
        <f t="shared" si="7"/>
        <v>1.8623664276994988E-2</v>
      </c>
    </row>
    <row r="49" spans="1:13">
      <c r="A49">
        <v>0.70699999999999996</v>
      </c>
      <c r="B49" s="1">
        <v>1861700</v>
      </c>
      <c r="C49">
        <v>60.72</v>
      </c>
      <c r="E49" s="5">
        <f t="shared" si="1"/>
        <v>196.58662821720273</v>
      </c>
      <c r="F49" s="5">
        <f t="shared" si="2"/>
        <v>334.64558586373619</v>
      </c>
      <c r="H49" s="1">
        <f t="shared" si="3"/>
        <v>965507.8600754959</v>
      </c>
      <c r="I49" s="5">
        <f t="shared" si="4"/>
        <v>1643565.2130623031</v>
      </c>
      <c r="J49">
        <f t="shared" si="5"/>
        <v>1906177.3363084814</v>
      </c>
      <c r="K49">
        <f t="shared" si="6"/>
        <v>59.568011256933723</v>
      </c>
      <c r="L49">
        <f t="shared" si="7"/>
        <v>2.3890710806510933E-2</v>
      </c>
      <c r="M49">
        <f t="shared" si="7"/>
        <v>1.8972146624938676E-2</v>
      </c>
    </row>
    <row r="50" spans="1:13">
      <c r="A50">
        <v>0.441</v>
      </c>
      <c r="B50" s="1">
        <v>1346900</v>
      </c>
      <c r="C50">
        <v>62.58</v>
      </c>
      <c r="E50" s="5">
        <f t="shared" si="1"/>
        <v>254.85749245866933</v>
      </c>
      <c r="F50" s="5">
        <f t="shared" si="2"/>
        <v>468.07156894454954</v>
      </c>
      <c r="H50" s="1">
        <f t="shared" si="3"/>
        <v>663800.48590755765</v>
      </c>
      <c r="I50" s="5">
        <f t="shared" si="4"/>
        <v>1219136.7493552994</v>
      </c>
      <c r="J50">
        <f t="shared" si="5"/>
        <v>1388137.4206899386</v>
      </c>
      <c r="K50">
        <f t="shared" si="6"/>
        <v>61.432413899399414</v>
      </c>
      <c r="L50">
        <f t="shared" si="7"/>
        <v>3.0616542200563212E-2</v>
      </c>
      <c r="M50">
        <f t="shared" si="7"/>
        <v>1.8337905091092749E-2</v>
      </c>
    </row>
    <row r="51" spans="1:13">
      <c r="A51">
        <v>0.27400000000000002</v>
      </c>
      <c r="B51">
        <v>965810</v>
      </c>
      <c r="C51">
        <v>64.37</v>
      </c>
      <c r="E51" s="5">
        <f t="shared" si="1"/>
        <v>332.77209331690676</v>
      </c>
      <c r="F51" s="5">
        <f t="shared" si="2"/>
        <v>662.23677718034332</v>
      </c>
      <c r="H51" s="1">
        <f t="shared" si="3"/>
        <v>448194.12816563505</v>
      </c>
      <c r="I51" s="5">
        <f t="shared" si="4"/>
        <v>891933.67156813864</v>
      </c>
      <c r="J51">
        <f t="shared" si="5"/>
        <v>998210.22385025385</v>
      </c>
      <c r="K51">
        <f t="shared" si="6"/>
        <v>63.320602255481774</v>
      </c>
      <c r="L51">
        <f t="shared" si="7"/>
        <v>3.3547202710940922E-2</v>
      </c>
      <c r="M51">
        <f t="shared" si="7"/>
        <v>1.6302590407305126E-2</v>
      </c>
    </row>
    <row r="52" spans="1:13">
      <c r="A52">
        <v>0.17100000000000001</v>
      </c>
      <c r="B52">
        <v>685430</v>
      </c>
      <c r="C52">
        <v>66.11</v>
      </c>
      <c r="E52" s="5">
        <f t="shared" si="1"/>
        <v>435.3752621881298</v>
      </c>
      <c r="F52" s="5">
        <f t="shared" si="2"/>
        <v>942.03561154091824</v>
      </c>
      <c r="H52" s="1">
        <f t="shared" si="3"/>
        <v>299074.77207880514</v>
      </c>
      <c r="I52" s="5">
        <f t="shared" si="4"/>
        <v>647117.80911882804</v>
      </c>
      <c r="J52">
        <f t="shared" si="5"/>
        <v>712886.51142572565</v>
      </c>
      <c r="K52">
        <f t="shared" si="6"/>
        <v>65.195303902148254</v>
      </c>
      <c r="L52">
        <f t="shared" si="7"/>
        <v>4.0057352940089649E-2</v>
      </c>
      <c r="M52">
        <f t="shared" si="7"/>
        <v>1.3835971832578212E-2</v>
      </c>
    </row>
    <row r="53" spans="1:13">
      <c r="A53">
        <v>0.107</v>
      </c>
      <c r="B53">
        <v>481430</v>
      </c>
      <c r="C53">
        <v>67.78</v>
      </c>
      <c r="E53" s="5">
        <f t="shared" si="1"/>
        <v>571.04122300552319</v>
      </c>
      <c r="F53" s="5">
        <f t="shared" si="2"/>
        <v>1348.9658400199887</v>
      </c>
      <c r="H53" s="1">
        <f t="shared" si="3"/>
        <v>196880.9097557303</v>
      </c>
      <c r="I53" s="5">
        <f t="shared" si="4"/>
        <v>465090.10402909131</v>
      </c>
      <c r="J53">
        <f t="shared" si="5"/>
        <v>505045.44101697917</v>
      </c>
      <c r="K53">
        <f t="shared" si="6"/>
        <v>67.056195669356242</v>
      </c>
      <c r="L53">
        <f t="shared" si="7"/>
        <v>4.9052699285418784E-2</v>
      </c>
      <c r="M53">
        <f t="shared" si="7"/>
        <v>1.0678730165886087E-2</v>
      </c>
    </row>
    <row r="54" spans="1:13">
      <c r="A54">
        <v>6.6400000000000001E-2</v>
      </c>
      <c r="B54">
        <v>333690</v>
      </c>
      <c r="C54">
        <v>69.42</v>
      </c>
      <c r="E54" s="5">
        <f t="shared" si="1"/>
        <v>755.3534408366163</v>
      </c>
      <c r="F54" s="5">
        <f t="shared" si="2"/>
        <v>1961.1418979724508</v>
      </c>
      <c r="H54" s="1">
        <f t="shared" si="3"/>
        <v>126527.03513459959</v>
      </c>
      <c r="I54" s="5">
        <f t="shared" si="4"/>
        <v>328505.11616636429</v>
      </c>
      <c r="J54">
        <f t="shared" si="5"/>
        <v>352029.40497553424</v>
      </c>
      <c r="K54">
        <f t="shared" si="6"/>
        <v>68.935310230501528</v>
      </c>
      <c r="L54">
        <f t="shared" si="7"/>
        <v>5.4959408359657895E-2</v>
      </c>
      <c r="M54">
        <f t="shared" si="7"/>
        <v>6.9819903413781805E-3</v>
      </c>
    </row>
    <row r="55" spans="1:13">
      <c r="A55">
        <v>4.1399999999999999E-2</v>
      </c>
      <c r="B55">
        <v>227910</v>
      </c>
      <c r="C55">
        <v>71.06</v>
      </c>
      <c r="E55" s="5">
        <f t="shared" si="1"/>
        <v>999.6380214292717</v>
      </c>
      <c r="F55" s="5">
        <f t="shared" si="2"/>
        <v>2865.2480102657096</v>
      </c>
      <c r="H55" s="1">
        <f t="shared" si="3"/>
        <v>80307.983207752724</v>
      </c>
      <c r="I55" s="5">
        <f t="shared" si="4"/>
        <v>230185.61135306529</v>
      </c>
      <c r="J55">
        <f t="shared" si="5"/>
        <v>243792.50981291675</v>
      </c>
      <c r="K55">
        <f t="shared" si="6"/>
        <v>70.766958366012346</v>
      </c>
      <c r="L55">
        <f t="shared" si="7"/>
        <v>6.9687639036974003E-2</v>
      </c>
      <c r="M55">
        <f t="shared" si="7"/>
        <v>4.1238620037666171E-3</v>
      </c>
    </row>
    <row r="56" spans="1:13">
      <c r="A56">
        <v>2.58E-2</v>
      </c>
      <c r="B56">
        <v>154490</v>
      </c>
      <c r="C56">
        <v>72.61</v>
      </c>
      <c r="E56" s="5">
        <f t="shared" si="1"/>
        <v>1327.1047235316014</v>
      </c>
      <c r="F56" s="5">
        <f t="shared" si="2"/>
        <v>4223.2653989454157</v>
      </c>
      <c r="H56" s="1">
        <f t="shared" si="3"/>
        <v>50099.850570264724</v>
      </c>
      <c r="I56" s="5">
        <f t="shared" si="4"/>
        <v>159433.5109008422</v>
      </c>
      <c r="J56">
        <f t="shared" si="5"/>
        <v>167119.83552329097</v>
      </c>
      <c r="K56">
        <f t="shared" si="6"/>
        <v>72.555370662058479</v>
      </c>
      <c r="L56">
        <f t="shared" si="7"/>
        <v>8.1751799619981663E-2</v>
      </c>
      <c r="M56">
        <f t="shared" si="7"/>
        <v>7.5236658781876271E-4</v>
      </c>
    </row>
    <row r="57" spans="1:13">
      <c r="A57">
        <v>1.61E-2</v>
      </c>
      <c r="B57">
        <v>104660</v>
      </c>
      <c r="C57">
        <v>74.069999999999993</v>
      </c>
      <c r="E57" s="5">
        <f t="shared" si="1"/>
        <v>1764.8469444882255</v>
      </c>
      <c r="F57" s="5">
        <f t="shared" si="2"/>
        <v>6268.8661582529176</v>
      </c>
      <c r="H57" s="1">
        <f t="shared" si="3"/>
        <v>30784.283777375967</v>
      </c>
      <c r="I57" s="5">
        <f t="shared" si="4"/>
        <v>109348.04028233056</v>
      </c>
      <c r="J57">
        <f t="shared" si="5"/>
        <v>113598.70616020326</v>
      </c>
      <c r="K57">
        <f t="shared" si="6"/>
        <v>74.276724612416672</v>
      </c>
      <c r="L57">
        <f t="shared" si="7"/>
        <v>8.5407091154244816E-2</v>
      </c>
      <c r="M57">
        <f t="shared" si="7"/>
        <v>2.7909357690924616E-3</v>
      </c>
    </row>
    <row r="58" spans="1:13">
      <c r="A58">
        <v>0.01</v>
      </c>
      <c r="B58">
        <v>69859</v>
      </c>
      <c r="C58">
        <v>75.47</v>
      </c>
      <c r="E58" s="5">
        <f t="shared" si="1"/>
        <v>2358.8826644482519</v>
      </c>
      <c r="F58" s="5">
        <f t="shared" si="2"/>
        <v>9415.9798410178628</v>
      </c>
      <c r="H58" s="1">
        <f t="shared" si="3"/>
        <v>18521.021618562314</v>
      </c>
      <c r="I58" s="5">
        <f t="shared" si="4"/>
        <v>73930.581128006117</v>
      </c>
      <c r="J58">
        <f t="shared" si="5"/>
        <v>76215.215460693595</v>
      </c>
      <c r="K58">
        <f t="shared" si="6"/>
        <v>75.935768006998472</v>
      </c>
      <c r="L58">
        <f t="shared" si="7"/>
        <v>9.0986350515947764E-2</v>
      </c>
      <c r="M58">
        <f t="shared" si="7"/>
        <v>6.1715649529412156E-3</v>
      </c>
    </row>
    <row r="59" spans="1:13">
      <c r="A59">
        <v>2.5</v>
      </c>
      <c r="B59" s="1">
        <v>4303200</v>
      </c>
      <c r="C59">
        <v>56.65</v>
      </c>
      <c r="E59" s="5">
        <f t="shared" si="1"/>
        <v>100.88897544973868</v>
      </c>
      <c r="F59" s="5">
        <f t="shared" si="2"/>
        <v>142.06245673049852</v>
      </c>
      <c r="H59" s="1">
        <f t="shared" si="3"/>
        <v>2458453.6829389832</v>
      </c>
      <c r="I59" s="5">
        <f t="shared" si="4"/>
        <v>3461765.4545460911</v>
      </c>
      <c r="J59">
        <f t="shared" si="5"/>
        <v>4245917.4006856233</v>
      </c>
      <c r="K59">
        <f t="shared" si="6"/>
        <v>54.61864401848073</v>
      </c>
      <c r="L59">
        <f t="shared" si="7"/>
        <v>1.3311628396164879E-2</v>
      </c>
      <c r="M59">
        <f t="shared" si="7"/>
        <v>3.5858004969448701E-2</v>
      </c>
    </row>
    <row r="60" spans="1:13">
      <c r="A60">
        <v>1.56</v>
      </c>
      <c r="B60" s="1">
        <v>3487000</v>
      </c>
      <c r="C60">
        <v>60.55</v>
      </c>
      <c r="E60" s="5">
        <f t="shared" si="1"/>
        <v>128.77799126640133</v>
      </c>
      <c r="F60" s="5">
        <f t="shared" si="2"/>
        <v>194.27773297857715</v>
      </c>
      <c r="H60" s="1">
        <f t="shared" si="3"/>
        <v>1753661.7185126089</v>
      </c>
      <c r="I60" s="5">
        <f t="shared" si="4"/>
        <v>2645618.3990255692</v>
      </c>
      <c r="J60">
        <f t="shared" si="5"/>
        <v>3174055.1564582512</v>
      </c>
      <c r="K60">
        <f t="shared" si="6"/>
        <v>56.46138828903301</v>
      </c>
      <c r="L60">
        <f t="shared" si="7"/>
        <v>8.9746155303053868E-2</v>
      </c>
      <c r="M60">
        <f t="shared" si="7"/>
        <v>6.7524553442889962E-2</v>
      </c>
    </row>
    <row r="61" spans="1:13">
      <c r="A61">
        <v>0.97</v>
      </c>
      <c r="B61" s="1">
        <v>2591100</v>
      </c>
      <c r="C61">
        <v>62.18</v>
      </c>
      <c r="E61" s="5">
        <f t="shared" si="1"/>
        <v>165.69202449221305</v>
      </c>
      <c r="F61" s="5">
        <f t="shared" si="2"/>
        <v>268.52787069662162</v>
      </c>
      <c r="H61" s="1">
        <f t="shared" si="3"/>
        <v>1231223.3330123259</v>
      </c>
      <c r="I61" s="5">
        <f t="shared" si="4"/>
        <v>1995375.3415653103</v>
      </c>
      <c r="J61">
        <f t="shared" si="5"/>
        <v>2344660.6683016755</v>
      </c>
      <c r="K61">
        <f t="shared" si="6"/>
        <v>58.32381809796739</v>
      </c>
      <c r="L61">
        <f t="shared" si="7"/>
        <v>9.5109926941578687E-2</v>
      </c>
      <c r="M61">
        <f t="shared" si="7"/>
        <v>6.2016434577558857E-2</v>
      </c>
    </row>
    <row r="62" spans="1:13">
      <c r="A62">
        <v>0.60499999999999998</v>
      </c>
      <c r="B62" s="1">
        <v>1886100</v>
      </c>
      <c r="C62">
        <v>63.37</v>
      </c>
      <c r="E62" s="5">
        <f t="shared" si="1"/>
        <v>214.05327230971983</v>
      </c>
      <c r="F62" s="5">
        <f t="shared" si="2"/>
        <v>373.49258470159748</v>
      </c>
      <c r="H62" s="1">
        <f t="shared" si="3"/>
        <v>854544.83960980817</v>
      </c>
      <c r="I62" s="5">
        <f t="shared" si="4"/>
        <v>1491059.4799385669</v>
      </c>
      <c r="J62">
        <f t="shared" si="5"/>
        <v>1718576.5201521935</v>
      </c>
      <c r="K62">
        <f t="shared" si="6"/>
        <v>60.182438490179933</v>
      </c>
      <c r="L62">
        <f t="shared" si="7"/>
        <v>8.8820041274485187E-2</v>
      </c>
      <c r="M62">
        <f t="shared" si="7"/>
        <v>5.0300797062017739E-2</v>
      </c>
    </row>
    <row r="63" spans="1:13">
      <c r="A63">
        <v>0.3765</v>
      </c>
      <c r="B63" s="1">
        <v>1349100</v>
      </c>
      <c r="C63">
        <v>64.77</v>
      </c>
      <c r="E63" s="5">
        <f t="shared" si="1"/>
        <v>278.32844990618094</v>
      </c>
      <c r="F63" s="5">
        <f t="shared" si="2"/>
        <v>524.76227813504192</v>
      </c>
      <c r="H63" s="1">
        <f t="shared" si="3"/>
        <v>583581.98168537451</v>
      </c>
      <c r="I63" s="5">
        <f t="shared" si="4"/>
        <v>1100289.2815700572</v>
      </c>
      <c r="J63">
        <f t="shared" si="5"/>
        <v>1245473.577594395</v>
      </c>
      <c r="K63">
        <f t="shared" si="6"/>
        <v>62.058986361473025</v>
      </c>
      <c r="L63">
        <f t="shared" si="7"/>
        <v>7.6811520573422998E-2</v>
      </c>
      <c r="M63">
        <f t="shared" si="7"/>
        <v>4.185600800566576E-2</v>
      </c>
    </row>
    <row r="64" spans="1:13">
      <c r="A64">
        <v>0.23449999999999999</v>
      </c>
      <c r="B64">
        <v>955650</v>
      </c>
      <c r="C64">
        <v>66.510000000000005</v>
      </c>
      <c r="E64" s="5">
        <f t="shared" si="1"/>
        <v>363.47977853701616</v>
      </c>
      <c r="F64" s="5">
        <f t="shared" si="2"/>
        <v>743.24927361238429</v>
      </c>
      <c r="H64" s="1">
        <f t="shared" si="3"/>
        <v>392833.09684360854</v>
      </c>
      <c r="I64" s="5">
        <f t="shared" si="4"/>
        <v>803271.40908660332</v>
      </c>
      <c r="J64">
        <f t="shared" si="5"/>
        <v>894182.75460429059</v>
      </c>
      <c r="K64">
        <f t="shared" si="6"/>
        <v>63.939445482961105</v>
      </c>
      <c r="L64">
        <f t="shared" si="7"/>
        <v>6.4319829849536353E-2</v>
      </c>
      <c r="M64">
        <f t="shared" si="7"/>
        <v>3.8649143242202678E-2</v>
      </c>
    </row>
    <row r="65" spans="1:13">
      <c r="A65">
        <v>0.14599999999999999</v>
      </c>
      <c r="B65">
        <v>670540</v>
      </c>
      <c r="C65">
        <v>68.13</v>
      </c>
      <c r="E65" s="5">
        <f t="shared" si="1"/>
        <v>476.86347981078438</v>
      </c>
      <c r="F65" s="5">
        <f t="shared" si="2"/>
        <v>1062.2348700854714</v>
      </c>
      <c r="H65" s="1">
        <f t="shared" si="3"/>
        <v>260220.71965361753</v>
      </c>
      <c r="I65" s="5">
        <f t="shared" si="4"/>
        <v>579653.36839065072</v>
      </c>
      <c r="J65">
        <f t="shared" si="5"/>
        <v>635384.01807385276</v>
      </c>
      <c r="K65">
        <f t="shared" si="6"/>
        <v>65.823509923768128</v>
      </c>
      <c r="L65">
        <f t="shared" si="7"/>
        <v>5.2429358317396792E-2</v>
      </c>
      <c r="M65">
        <f t="shared" si="7"/>
        <v>3.3854250348332122E-2</v>
      </c>
    </row>
    <row r="66" spans="1:13">
      <c r="A66">
        <v>9.0999999999999998E-2</v>
      </c>
      <c r="B66">
        <v>465960</v>
      </c>
      <c r="C66">
        <v>69.650000000000006</v>
      </c>
      <c r="E66" s="5">
        <f t="shared" si="1"/>
        <v>627.67565506730443</v>
      </c>
      <c r="F66" s="5">
        <f t="shared" si="2"/>
        <v>1530.1588930096059</v>
      </c>
      <c r="H66" s="1">
        <f t="shared" si="3"/>
        <v>169763.79897839724</v>
      </c>
      <c r="I66" s="5">
        <f t="shared" si="4"/>
        <v>413853.21323325095</v>
      </c>
      <c r="J66">
        <f t="shared" si="5"/>
        <v>447318.93493017304</v>
      </c>
      <c r="K66">
        <f t="shared" si="6"/>
        <v>67.696417949471424</v>
      </c>
      <c r="L66">
        <f t="shared" ref="L66:M81" si="8">ABS((J66-B66)/B66)</f>
        <v>4.0005719524909777E-2</v>
      </c>
      <c r="M66">
        <f t="shared" si="8"/>
        <v>2.8048557796533827E-2</v>
      </c>
    </row>
    <row r="67" spans="1:13">
      <c r="A67">
        <v>5.6500000000000002E-2</v>
      </c>
      <c r="B67">
        <v>321330</v>
      </c>
      <c r="C67">
        <v>71.13</v>
      </c>
      <c r="E67" s="5">
        <f t="shared" ref="E67:E96" si="9">1+$P$2*(A67*$P$6)^(-$P$4)*COS($P$4*PI()/2)+$P$3*(A67*$P$8)^(-$P$5)*COS($P$5*PI()/2)</f>
        <v>830.98143802732739</v>
      </c>
      <c r="F67" s="5">
        <f t="shared" ref="F67:F96" si="10">$P$2*(A67*$P$6)^(-$P$4)*SIN($P$4*PI()/2)+$P$3*(A67*$P$8)^(-$P$5)*SIN($P$5*PI()/2)+($P$7*A67*$P$8)^-1</f>
        <v>2230.3105019585273</v>
      </c>
      <c r="H67" s="1">
        <f t="shared" ref="H67:H96" si="11">$P$1*E67/(E67^2+F67^2)</f>
        <v>108525.13843111267</v>
      </c>
      <c r="I67" s="5">
        <f t="shared" ref="I67:I96" si="12">$P$1*F67/(E67^2+F67^2)</f>
        <v>291275.76729512186</v>
      </c>
      <c r="J67">
        <f t="shared" ref="J67:J96" si="13">(H67^2+I67^2)^0.5</f>
        <v>310836.41724362696</v>
      </c>
      <c r="K67">
        <f t="shared" ref="K67:K96" si="14">DEGREES(ATAN(I67/H67))</f>
        <v>69.565334008030234</v>
      </c>
      <c r="L67">
        <f t="shared" si="8"/>
        <v>3.2656716635150906E-2</v>
      </c>
      <c r="M67">
        <f t="shared" si="8"/>
        <v>2.1997272486570522E-2</v>
      </c>
    </row>
    <row r="68" spans="1:13">
      <c r="A68">
        <v>3.5349999999999999E-2</v>
      </c>
      <c r="B68">
        <v>219900</v>
      </c>
      <c r="C68">
        <v>72.52</v>
      </c>
      <c r="E68" s="5">
        <f t="shared" si="9"/>
        <v>1098.5582833525316</v>
      </c>
      <c r="F68" s="5">
        <f t="shared" si="10"/>
        <v>3258.7060644073008</v>
      </c>
      <c r="H68" s="1">
        <f t="shared" si="11"/>
        <v>68724.273358672959</v>
      </c>
      <c r="I68" s="5">
        <f t="shared" si="12"/>
        <v>203860.10442927544</v>
      </c>
      <c r="J68">
        <f t="shared" si="13"/>
        <v>215132.44275699722</v>
      </c>
      <c r="K68">
        <f t="shared" si="14"/>
        <v>71.370273223324233</v>
      </c>
      <c r="L68">
        <f t="shared" si="8"/>
        <v>2.1680569545260493E-2</v>
      </c>
      <c r="M68">
        <f t="shared" si="8"/>
        <v>1.5853926870873732E-2</v>
      </c>
    </row>
    <row r="69" spans="1:13">
      <c r="A69">
        <v>2.205E-2</v>
      </c>
      <c r="B69">
        <v>149320</v>
      </c>
      <c r="C69">
        <v>73.87</v>
      </c>
      <c r="E69" s="5">
        <f t="shared" si="9"/>
        <v>1458.9017460420139</v>
      </c>
      <c r="F69" s="5">
        <f t="shared" si="10"/>
        <v>4812.8041680579227</v>
      </c>
      <c r="H69" s="1">
        <f t="shared" si="11"/>
        <v>42675.301036457182</v>
      </c>
      <c r="I69" s="5">
        <f t="shared" si="12"/>
        <v>140782.52168701764</v>
      </c>
      <c r="J69">
        <f t="shared" si="13"/>
        <v>147108.46247278855</v>
      </c>
      <c r="K69">
        <f t="shared" si="14"/>
        <v>73.136408631559632</v>
      </c>
      <c r="L69">
        <f t="shared" si="8"/>
        <v>1.4810725470207923E-2</v>
      </c>
      <c r="M69">
        <f t="shared" si="8"/>
        <v>9.9308429462619738E-3</v>
      </c>
    </row>
    <row r="70" spans="1:13">
      <c r="A70">
        <v>1.37E-2</v>
      </c>
      <c r="B70">
        <v>100620</v>
      </c>
      <c r="C70">
        <v>75.16</v>
      </c>
      <c r="E70" s="5">
        <f t="shared" si="9"/>
        <v>1946.7621312477572</v>
      </c>
      <c r="F70" s="5">
        <f t="shared" si="10"/>
        <v>7189.4690636247869</v>
      </c>
      <c r="H70" s="1">
        <f t="shared" si="11"/>
        <v>25960.564460551759</v>
      </c>
      <c r="I70" s="5">
        <f t="shared" si="12"/>
        <v>95873.384872011709</v>
      </c>
      <c r="J70">
        <f t="shared" si="13"/>
        <v>99326.012876422988</v>
      </c>
      <c r="K70">
        <f t="shared" si="14"/>
        <v>74.848796028050984</v>
      </c>
      <c r="L70">
        <f t="shared" si="8"/>
        <v>1.2860138377827584E-2</v>
      </c>
      <c r="M70">
        <f t="shared" si="8"/>
        <v>4.1405531126797865E-3</v>
      </c>
    </row>
    <row r="71" spans="1:13">
      <c r="A71">
        <v>8.5500000000000003E-3</v>
      </c>
      <c r="B71">
        <v>67240</v>
      </c>
      <c r="C71">
        <v>76.42</v>
      </c>
      <c r="E71" s="5">
        <f t="shared" si="9"/>
        <v>2596.236992903282</v>
      </c>
      <c r="F71" s="5">
        <f t="shared" si="10"/>
        <v>10782.168464808772</v>
      </c>
      <c r="H71" s="1">
        <f t="shared" si="11"/>
        <v>15616.349139583524</v>
      </c>
      <c r="I71" s="5">
        <f t="shared" si="12"/>
        <v>64854.67531990201</v>
      </c>
      <c r="J71">
        <f t="shared" si="13"/>
        <v>66708.314858788624</v>
      </c>
      <c r="K71">
        <f t="shared" si="14"/>
        <v>76.461482714106751</v>
      </c>
      <c r="L71">
        <f t="shared" si="8"/>
        <v>7.9072745569806011E-3</v>
      </c>
      <c r="M71">
        <f t="shared" si="8"/>
        <v>5.4282536125031518E-4</v>
      </c>
    </row>
    <row r="72" spans="1:13">
      <c r="A72">
        <v>5.3499999999999997E-3</v>
      </c>
      <c r="B72">
        <v>44528</v>
      </c>
      <c r="C72">
        <v>77.64</v>
      </c>
      <c r="E72" s="5">
        <f t="shared" si="9"/>
        <v>3463.1191223466294</v>
      </c>
      <c r="F72" s="5">
        <f t="shared" si="10"/>
        <v>16249.734996568559</v>
      </c>
      <c r="H72" s="1">
        <f t="shared" si="11"/>
        <v>9281.3047732144987</v>
      </c>
      <c r="I72" s="5">
        <f t="shared" si="12"/>
        <v>43549.972628411007</v>
      </c>
      <c r="J72">
        <f t="shared" si="13"/>
        <v>44527.999441122913</v>
      </c>
      <c r="K72">
        <f t="shared" si="14"/>
        <v>77.969198689633089</v>
      </c>
      <c r="L72">
        <f t="shared" si="8"/>
        <v>1.2551138324528682E-8</v>
      </c>
      <c r="M72">
        <f t="shared" si="8"/>
        <v>4.2400655542644038E-3</v>
      </c>
    </row>
    <row r="73" spans="1:13">
      <c r="A73">
        <v>3.32E-3</v>
      </c>
      <c r="B73">
        <v>29132</v>
      </c>
      <c r="C73">
        <v>78.87</v>
      </c>
      <c r="E73" s="5">
        <f t="shared" si="9"/>
        <v>4650.5794589761572</v>
      </c>
      <c r="F73" s="5">
        <f t="shared" si="10"/>
        <v>24837.804903066521</v>
      </c>
      <c r="H73" s="1">
        <f t="shared" si="11"/>
        <v>5388.1627318347118</v>
      </c>
      <c r="I73" s="5">
        <f t="shared" si="12"/>
        <v>28777.088081137252</v>
      </c>
      <c r="J73">
        <f t="shared" si="13"/>
        <v>29277.177050635604</v>
      </c>
      <c r="K73">
        <f t="shared" si="14"/>
        <v>79.394850325409365</v>
      </c>
      <c r="L73">
        <f t="shared" si="8"/>
        <v>4.9834220319787256E-3</v>
      </c>
      <c r="M73">
        <f t="shared" si="8"/>
        <v>6.6546256549937944E-3</v>
      </c>
    </row>
    <row r="74" spans="1:13">
      <c r="A74">
        <v>2.0699999999999998E-3</v>
      </c>
      <c r="B74">
        <v>18797</v>
      </c>
      <c r="C74">
        <v>80.14</v>
      </c>
      <c r="E74" s="5">
        <f t="shared" si="9"/>
        <v>6235.7123955298093</v>
      </c>
      <c r="F74" s="5">
        <f t="shared" si="10"/>
        <v>38044.145434326987</v>
      </c>
      <c r="H74" s="1">
        <f t="shared" si="11"/>
        <v>3103.9989790983559</v>
      </c>
      <c r="I74" s="5">
        <f t="shared" si="12"/>
        <v>18937.529683613171</v>
      </c>
      <c r="J74">
        <f t="shared" si="13"/>
        <v>19190.22772611033</v>
      </c>
      <c r="K74">
        <f t="shared" si="14"/>
        <v>80.691574493987318</v>
      </c>
      <c r="L74">
        <f t="shared" si="8"/>
        <v>2.091970666118689E-2</v>
      </c>
      <c r="M74">
        <f t="shared" si="8"/>
        <v>6.882636560859961E-3</v>
      </c>
    </row>
    <row r="75" spans="1:13">
      <c r="A75">
        <v>1.2899999999999999E-3</v>
      </c>
      <c r="B75">
        <v>12050</v>
      </c>
      <c r="C75">
        <v>81.41</v>
      </c>
      <c r="E75" s="5">
        <f t="shared" si="9"/>
        <v>8373.7129020573993</v>
      </c>
      <c r="F75" s="5">
        <f t="shared" si="10"/>
        <v>58632.566039822574</v>
      </c>
      <c r="H75" s="1">
        <f t="shared" si="11"/>
        <v>1766.0216102755051</v>
      </c>
      <c r="I75" s="5">
        <f t="shared" si="12"/>
        <v>12365.64710342425</v>
      </c>
      <c r="J75">
        <f t="shared" si="13"/>
        <v>12491.119269880686</v>
      </c>
      <c r="K75">
        <f t="shared" si="14"/>
        <v>81.872165351932054</v>
      </c>
      <c r="L75">
        <f t="shared" si="8"/>
        <v>3.660740828885363E-2</v>
      </c>
      <c r="M75">
        <f t="shared" si="8"/>
        <v>5.6770096048649734E-3</v>
      </c>
    </row>
    <row r="76" spans="1:13">
      <c r="A76" s="1">
        <v>8.0500000000000005E-4</v>
      </c>
      <c r="B76">
        <v>7699.6</v>
      </c>
      <c r="C76">
        <v>82.71</v>
      </c>
      <c r="E76" s="5">
        <f t="shared" si="9"/>
        <v>11246.874484773398</v>
      </c>
      <c r="F76" s="5">
        <f t="shared" si="10"/>
        <v>90717.983579458669</v>
      </c>
      <c r="H76" s="1">
        <f t="shared" si="11"/>
        <v>995.73887114010654</v>
      </c>
      <c r="I76" s="5">
        <f t="shared" si="12"/>
        <v>8031.6911764074775</v>
      </c>
      <c r="J76">
        <f t="shared" si="13"/>
        <v>8093.1797862571357</v>
      </c>
      <c r="K76">
        <f t="shared" si="14"/>
        <v>82.932745631812992</v>
      </c>
      <c r="L76">
        <f t="shared" si="8"/>
        <v>5.1116913379543778E-2</v>
      </c>
      <c r="M76">
        <f t="shared" si="8"/>
        <v>2.6930919092370709E-3</v>
      </c>
    </row>
    <row r="77" spans="1:13">
      <c r="A77" s="1">
        <v>5.0000000000000001E-4</v>
      </c>
      <c r="B77">
        <v>4812.7</v>
      </c>
      <c r="C77">
        <v>84.1</v>
      </c>
      <c r="E77" s="5">
        <f t="shared" si="9"/>
        <v>15163.773420785405</v>
      </c>
      <c r="F77" s="5">
        <f t="shared" si="10"/>
        <v>141633.20634849658</v>
      </c>
      <c r="H77" s="1">
        <f t="shared" si="11"/>
        <v>552.90692945765704</v>
      </c>
      <c r="I77" s="5">
        <f t="shared" si="12"/>
        <v>5164.2806218700371</v>
      </c>
      <c r="J77">
        <f t="shared" si="13"/>
        <v>5193.7944139198144</v>
      </c>
      <c r="K77">
        <f t="shared" si="14"/>
        <v>83.888981045618124</v>
      </c>
      <c r="L77">
        <f t="shared" si="8"/>
        <v>7.9185158833880054E-2</v>
      </c>
    </row>
    <row r="78" spans="1:13">
      <c r="A78">
        <v>0.2</v>
      </c>
      <c r="B78">
        <v>739190</v>
      </c>
      <c r="C78">
        <v>90</v>
      </c>
      <c r="E78" s="5">
        <f t="shared" si="9"/>
        <v>397.99589554829907</v>
      </c>
      <c r="F78" s="5">
        <f t="shared" si="10"/>
        <v>837.13365098077031</v>
      </c>
      <c r="H78" s="1">
        <f t="shared" si="11"/>
        <v>342698.6415118248</v>
      </c>
      <c r="I78" s="5">
        <f t="shared" si="12"/>
        <v>720822.92346185504</v>
      </c>
      <c r="J78">
        <f t="shared" si="13"/>
        <v>798140.36728018301</v>
      </c>
      <c r="K78">
        <f t="shared" si="14"/>
        <v>64.57232620479904</v>
      </c>
      <c r="L78">
        <f t="shared" si="8"/>
        <v>7.9749952353499118E-2</v>
      </c>
    </row>
    <row r="79" spans="1:13">
      <c r="A79">
        <v>0.12479999999999999</v>
      </c>
      <c r="B79">
        <v>599250</v>
      </c>
      <c r="C79">
        <v>77.45</v>
      </c>
      <c r="E79" s="5">
        <f t="shared" si="9"/>
        <v>522.18139437863044</v>
      </c>
      <c r="F79" s="5">
        <f t="shared" si="10"/>
        <v>1197.8678696432412</v>
      </c>
      <c r="H79" s="1">
        <f t="shared" si="11"/>
        <v>226240.30116090708</v>
      </c>
      <c r="I79" s="5">
        <f t="shared" si="12"/>
        <v>518988.21079510986</v>
      </c>
      <c r="J79">
        <f t="shared" si="13"/>
        <v>566156.72460343281</v>
      </c>
      <c r="K79">
        <f t="shared" si="14"/>
        <v>66.446375303986031</v>
      </c>
      <c r="L79">
        <f t="shared" si="8"/>
        <v>5.5224489606286502E-2</v>
      </c>
      <c r="M79">
        <f t="shared" si="8"/>
        <v>0.1420739147322656</v>
      </c>
    </row>
    <row r="80" spans="1:13">
      <c r="A80">
        <v>7.7600000000000002E-2</v>
      </c>
      <c r="B80">
        <v>447400</v>
      </c>
      <c r="C80">
        <v>70.790000000000006</v>
      </c>
      <c r="E80" s="5">
        <f t="shared" si="9"/>
        <v>689.12524644642735</v>
      </c>
      <c r="F80" s="5">
        <f t="shared" si="10"/>
        <v>1733.8003723953757</v>
      </c>
      <c r="H80" s="1">
        <f t="shared" si="11"/>
        <v>146461.75162103871</v>
      </c>
      <c r="I80" s="5">
        <f t="shared" si="12"/>
        <v>368489.53192716453</v>
      </c>
      <c r="J80">
        <f t="shared" si="13"/>
        <v>396529.41861582431</v>
      </c>
      <c r="K80">
        <f t="shared" si="14"/>
        <v>68.323902865170837</v>
      </c>
      <c r="L80">
        <f t="shared" si="8"/>
        <v>0.11370268525743336</v>
      </c>
      <c r="M80">
        <f t="shared" si="8"/>
        <v>3.4836800887543005E-2</v>
      </c>
    </row>
    <row r="81" spans="1:13">
      <c r="A81">
        <v>4.8399999999999999E-2</v>
      </c>
      <c r="B81">
        <v>313370</v>
      </c>
      <c r="C81">
        <v>72.94</v>
      </c>
      <c r="E81" s="5">
        <f t="shared" si="9"/>
        <v>910.86982022922803</v>
      </c>
      <c r="F81" s="5">
        <f t="shared" si="10"/>
        <v>2525.2562094076361</v>
      </c>
      <c r="H81" s="1">
        <f t="shared" si="11"/>
        <v>93508.371408160965</v>
      </c>
      <c r="I81" s="5">
        <f t="shared" si="12"/>
        <v>259238.57645281209</v>
      </c>
      <c r="J81">
        <f t="shared" si="13"/>
        <v>275587.47258300235</v>
      </c>
      <c r="K81">
        <f t="shared" si="14"/>
        <v>70.165427167727472</v>
      </c>
      <c r="L81">
        <f t="shared" si="8"/>
        <v>0.12056842523852841</v>
      </c>
      <c r="M81">
        <f t="shared" si="8"/>
        <v>3.8039112041027223E-2</v>
      </c>
    </row>
    <row r="82" spans="1:13">
      <c r="A82">
        <v>3.0120000000000001E-2</v>
      </c>
      <c r="B82">
        <v>214650</v>
      </c>
      <c r="C82">
        <v>74.45</v>
      </c>
      <c r="E82" s="5">
        <f t="shared" si="9"/>
        <v>1209.1794816358679</v>
      </c>
      <c r="F82" s="5">
        <f t="shared" si="10"/>
        <v>3716.156687246862</v>
      </c>
      <c r="H82" s="1">
        <f t="shared" si="11"/>
        <v>58576.234507062778</v>
      </c>
      <c r="I82" s="5">
        <f t="shared" si="12"/>
        <v>180021.63358136883</v>
      </c>
      <c r="J82">
        <f t="shared" si="13"/>
        <v>189311.81634100666</v>
      </c>
      <c r="K82">
        <f t="shared" si="14"/>
        <v>71.975919297487962</v>
      </c>
      <c r="L82">
        <f t="shared" ref="L82:M96" si="15">ABS((J82-B82)/B82)</f>
        <v>0.11804418196596012</v>
      </c>
      <c r="M82">
        <f t="shared" si="15"/>
        <v>3.3231439926286639E-2</v>
      </c>
    </row>
    <row r="83" spans="1:13">
      <c r="A83">
        <v>1.8759999999999999E-2</v>
      </c>
      <c r="B83">
        <v>145130</v>
      </c>
      <c r="C83">
        <v>75.680000000000007</v>
      </c>
      <c r="E83" s="5">
        <f t="shared" si="9"/>
        <v>1608.6141486509991</v>
      </c>
      <c r="F83" s="5">
        <f t="shared" si="10"/>
        <v>5510.4404222463618</v>
      </c>
      <c r="H83" s="1">
        <f t="shared" si="11"/>
        <v>36114.952809013084</v>
      </c>
      <c r="I83" s="5">
        <f t="shared" si="12"/>
        <v>123714.74910449891</v>
      </c>
      <c r="J83">
        <f t="shared" si="13"/>
        <v>128878.34947106654</v>
      </c>
      <c r="K83">
        <f t="shared" si="14"/>
        <v>73.726358108913757</v>
      </c>
      <c r="L83">
        <f t="shared" si="15"/>
        <v>0.11197995265578074</v>
      </c>
      <c r="M83">
        <f t="shared" si="15"/>
        <v>2.5814507017524434E-2</v>
      </c>
    </row>
    <row r="84" spans="1:13">
      <c r="A84">
        <v>1.1679999999999999E-2</v>
      </c>
      <c r="B84">
        <v>97349</v>
      </c>
      <c r="C84">
        <v>76.75</v>
      </c>
      <c r="E84" s="5">
        <f t="shared" si="9"/>
        <v>2145.4613984474995</v>
      </c>
      <c r="F84" s="5">
        <f t="shared" si="10"/>
        <v>8239.2056662696068</v>
      </c>
      <c r="H84" s="1">
        <f t="shared" si="11"/>
        <v>21896.881050545184</v>
      </c>
      <c r="I84" s="5">
        <f t="shared" si="12"/>
        <v>84090.492868263202</v>
      </c>
      <c r="J84">
        <f t="shared" si="13"/>
        <v>86894.674120852476</v>
      </c>
      <c r="K84">
        <f t="shared" si="14"/>
        <v>75.404499526799782</v>
      </c>
      <c r="L84">
        <f t="shared" si="15"/>
        <v>0.10739017225803577</v>
      </c>
      <c r="M84">
        <f t="shared" si="15"/>
        <v>1.7530950790882321E-2</v>
      </c>
    </row>
    <row r="85" spans="1:13">
      <c r="A85">
        <v>7.28E-3</v>
      </c>
      <c r="B85">
        <v>64837</v>
      </c>
      <c r="C85">
        <v>77.81</v>
      </c>
      <c r="E85" s="5">
        <f t="shared" si="9"/>
        <v>2865.3368506167608</v>
      </c>
      <c r="F85" s="5">
        <f t="shared" si="10"/>
        <v>12401.228664855025</v>
      </c>
      <c r="H85" s="1">
        <f t="shared" si="11"/>
        <v>13085.30203631601</v>
      </c>
      <c r="I85" s="5">
        <f t="shared" si="12"/>
        <v>56633.419092110809</v>
      </c>
      <c r="J85">
        <f t="shared" si="13"/>
        <v>58125.461610590908</v>
      </c>
      <c r="K85">
        <f t="shared" si="14"/>
        <v>76.989966041541848</v>
      </c>
      <c r="L85">
        <f t="shared" si="15"/>
        <v>0.10351401806698478</v>
      </c>
      <c r="M85">
        <f t="shared" si="15"/>
        <v>1.0538927624446141E-2</v>
      </c>
    </row>
    <row r="86" spans="1:13">
      <c r="A86">
        <v>4.5199999999999997E-3</v>
      </c>
      <c r="B86">
        <v>42932</v>
      </c>
      <c r="C86">
        <v>78.83</v>
      </c>
      <c r="E86" s="5">
        <f t="shared" si="9"/>
        <v>3842.6580658783632</v>
      </c>
      <c r="F86" s="5">
        <f t="shared" si="10"/>
        <v>18863.486766629372</v>
      </c>
      <c r="H86" s="1">
        <f t="shared" si="11"/>
        <v>7671.0431328583118</v>
      </c>
      <c r="I86" s="5">
        <f t="shared" si="12"/>
        <v>37656.907833624646</v>
      </c>
      <c r="J86">
        <f t="shared" si="13"/>
        <v>38430.295475526516</v>
      </c>
      <c r="K86">
        <f t="shared" si="14"/>
        <v>78.485888999073865</v>
      </c>
      <c r="L86">
        <f t="shared" si="15"/>
        <v>0.10485662267011749</v>
      </c>
      <c r="M86">
        <f t="shared" si="15"/>
        <v>4.3652289854894544E-3</v>
      </c>
    </row>
    <row r="87" spans="1:13">
      <c r="A87">
        <v>2.8300000000000001E-3</v>
      </c>
      <c r="B87">
        <v>28277</v>
      </c>
      <c r="C87">
        <v>79.84</v>
      </c>
      <c r="E87" s="5">
        <f t="shared" si="9"/>
        <v>5134.5363885366705</v>
      </c>
      <c r="F87" s="5">
        <f t="shared" si="10"/>
        <v>28669.133925170197</v>
      </c>
      <c r="H87" s="1">
        <f t="shared" si="11"/>
        <v>4478.013386588822</v>
      </c>
      <c r="I87" s="5">
        <f t="shared" si="12"/>
        <v>25003.380204966877</v>
      </c>
      <c r="J87">
        <f t="shared" si="13"/>
        <v>25401.21307269789</v>
      </c>
      <c r="K87">
        <f t="shared" si="14"/>
        <v>79.846186280255594</v>
      </c>
      <c r="L87">
        <f t="shared" si="15"/>
        <v>0.10170056679641085</v>
      </c>
      <c r="M87">
        <f t="shared" si="15"/>
        <v>7.7483470135154795E-5</v>
      </c>
    </row>
    <row r="88" spans="1:13">
      <c r="A88">
        <v>1.7600000000000001E-3</v>
      </c>
      <c r="B88">
        <v>18529</v>
      </c>
      <c r="C88">
        <v>80.819999999999993</v>
      </c>
      <c r="E88" s="5">
        <f t="shared" si="9"/>
        <v>6898.4846100785253</v>
      </c>
      <c r="F88" s="5">
        <f t="shared" si="10"/>
        <v>44102.548275719841</v>
      </c>
      <c r="H88" s="1">
        <f t="shared" si="11"/>
        <v>2561.2568810687494</v>
      </c>
      <c r="I88" s="5">
        <f t="shared" si="12"/>
        <v>16374.314306481921</v>
      </c>
      <c r="J88">
        <f t="shared" si="13"/>
        <v>16573.418652115219</v>
      </c>
      <c r="K88">
        <f t="shared" si="14"/>
        <v>81.109878587385907</v>
      </c>
      <c r="L88">
        <f t="shared" si="15"/>
        <v>0.10554165620836425</v>
      </c>
      <c r="M88">
        <f t="shared" si="15"/>
        <v>3.5867184779251921E-3</v>
      </c>
    </row>
    <row r="89" spans="1:13">
      <c r="A89">
        <v>1.1000000000000001E-3</v>
      </c>
      <c r="B89">
        <v>12063</v>
      </c>
      <c r="C89">
        <v>81.81</v>
      </c>
      <c r="E89" s="5">
        <f t="shared" si="9"/>
        <v>9250.3728206963988</v>
      </c>
      <c r="F89" s="5">
        <f t="shared" si="10"/>
        <v>67912.256521645075</v>
      </c>
      <c r="H89" s="1">
        <f t="shared" si="11"/>
        <v>1456.8133076297665</v>
      </c>
      <c r="I89" s="5">
        <f t="shared" si="12"/>
        <v>10695.296391789185</v>
      </c>
      <c r="J89">
        <f t="shared" si="13"/>
        <v>10794.057157598618</v>
      </c>
      <c r="K89">
        <f t="shared" si="14"/>
        <v>82.243439432271487</v>
      </c>
      <c r="L89">
        <f t="shared" si="15"/>
        <v>0.10519297375457036</v>
      </c>
      <c r="M89">
        <f t="shared" si="15"/>
        <v>5.2981228733832569E-3</v>
      </c>
    </row>
    <row r="90" spans="1:13">
      <c r="A90" s="1">
        <v>6.8400000000000004E-4</v>
      </c>
      <c r="B90">
        <v>7809.7</v>
      </c>
      <c r="C90">
        <v>82.79</v>
      </c>
      <c r="E90" s="5">
        <f t="shared" si="9"/>
        <v>12455.959190639425</v>
      </c>
      <c r="F90" s="5">
        <f t="shared" si="10"/>
        <v>105595.8863765767</v>
      </c>
      <c r="H90" s="1">
        <f t="shared" si="11"/>
        <v>815.09214093740934</v>
      </c>
      <c r="I90" s="5">
        <f t="shared" si="12"/>
        <v>6909.975842370186</v>
      </c>
      <c r="J90">
        <f t="shared" si="13"/>
        <v>6957.8833951394654</v>
      </c>
      <c r="K90">
        <f t="shared" si="14"/>
        <v>83.272548814901654</v>
      </c>
      <c r="L90">
        <f t="shared" si="15"/>
        <v>0.10907161668956995</v>
      </c>
      <c r="M90">
        <f t="shared" si="15"/>
        <v>5.8285881737123795E-3</v>
      </c>
    </row>
    <row r="91" spans="1:13">
      <c r="A91" s="1">
        <v>4.28E-4</v>
      </c>
      <c r="B91">
        <v>5014.8999999999996</v>
      </c>
      <c r="C91">
        <v>83.77</v>
      </c>
      <c r="E91" s="5">
        <f t="shared" si="9"/>
        <v>16720.641069544305</v>
      </c>
      <c r="F91" s="5">
        <f t="shared" si="10"/>
        <v>163959.3558295246</v>
      </c>
      <c r="H91" s="1">
        <f t="shared" si="11"/>
        <v>455.4198358720767</v>
      </c>
      <c r="I91" s="5">
        <f t="shared" si="12"/>
        <v>4465.7583767874366</v>
      </c>
      <c r="J91">
        <f t="shared" si="13"/>
        <v>4488.9202606810595</v>
      </c>
      <c r="K91">
        <f t="shared" si="14"/>
        <v>84.177083789134741</v>
      </c>
      <c r="L91">
        <f t="shared" si="15"/>
        <v>0.10488339534565796</v>
      </c>
      <c r="M91">
        <f t="shared" si="15"/>
        <v>4.8595414723020796E-3</v>
      </c>
    </row>
    <row r="92" spans="1:13">
      <c r="A92" s="1">
        <v>2.656E-4</v>
      </c>
      <c r="B92">
        <v>3202.7</v>
      </c>
      <c r="C92">
        <v>84.82</v>
      </c>
      <c r="E92" s="5">
        <f t="shared" si="9"/>
        <v>22579.298566731391</v>
      </c>
      <c r="F92" s="5">
        <f t="shared" si="10"/>
        <v>257600.25785500399</v>
      </c>
      <c r="H92" s="1">
        <f t="shared" si="11"/>
        <v>249.81511422003481</v>
      </c>
      <c r="I92" s="5">
        <f t="shared" si="12"/>
        <v>2850.0636389996585</v>
      </c>
      <c r="J92">
        <f t="shared" si="13"/>
        <v>2860.9911460262761</v>
      </c>
      <c r="K92">
        <f t="shared" si="14"/>
        <v>84.990686073473825</v>
      </c>
      <c r="L92">
        <f t="shared" si="15"/>
        <v>0.1066939938095119</v>
      </c>
      <c r="M92">
        <f t="shared" si="15"/>
        <v>2.0123328634028691E-3</v>
      </c>
    </row>
    <row r="93" spans="1:13">
      <c r="A93" s="1">
        <v>1.6559999999999999E-4</v>
      </c>
      <c r="B93">
        <v>2023.9</v>
      </c>
      <c r="C93">
        <v>85.93</v>
      </c>
      <c r="E93" s="5">
        <f t="shared" si="9"/>
        <v>30419.384890593494</v>
      </c>
      <c r="F93" s="5">
        <f t="shared" si="10"/>
        <v>404334.70743910858</v>
      </c>
      <c r="H93" s="1">
        <f t="shared" si="11"/>
        <v>136.88061804324565</v>
      </c>
      <c r="I93" s="5">
        <f t="shared" si="12"/>
        <v>1819.4182706079134</v>
      </c>
      <c r="J93">
        <f t="shared" si="13"/>
        <v>1824.5599872346734</v>
      </c>
      <c r="K93">
        <f t="shared" si="14"/>
        <v>85.697561535189251</v>
      </c>
      <c r="L93">
        <f t="shared" si="15"/>
        <v>9.8493014855144376E-2</v>
      </c>
      <c r="M93">
        <f t="shared" si="15"/>
        <v>2.7049745701240003E-3</v>
      </c>
    </row>
    <row r="94" spans="1:13">
      <c r="A94" s="1">
        <v>1.032E-4</v>
      </c>
      <c r="B94">
        <v>1267.3</v>
      </c>
      <c r="C94">
        <v>87.12</v>
      </c>
      <c r="E94" s="5">
        <f t="shared" si="9"/>
        <v>41016.327050803367</v>
      </c>
      <c r="F94" s="5">
        <f t="shared" si="10"/>
        <v>636896.70671599987</v>
      </c>
      <c r="H94" s="1">
        <f t="shared" si="11"/>
        <v>74.498247750055299</v>
      </c>
      <c r="I94" s="5">
        <f t="shared" si="12"/>
        <v>1156.800036954882</v>
      </c>
      <c r="J94">
        <f t="shared" si="13"/>
        <v>1159.1964089043086</v>
      </c>
      <c r="K94">
        <f t="shared" si="14"/>
        <v>86.315224137392192</v>
      </c>
      <c r="L94">
        <f t="shared" si="15"/>
        <v>8.5302289194106692E-2</v>
      </c>
      <c r="M94">
        <f t="shared" si="15"/>
        <v>9.2375558150575299E-3</v>
      </c>
    </row>
    <row r="95" spans="1:13">
      <c r="A95" s="1">
        <v>6.4399999999999993E-5</v>
      </c>
      <c r="B95">
        <v>793.4</v>
      </c>
      <c r="C95">
        <v>88.22</v>
      </c>
      <c r="E95" s="5">
        <f t="shared" si="9"/>
        <v>55282.820219458888</v>
      </c>
      <c r="F95" s="5">
        <f t="shared" si="10"/>
        <v>1004588.2349331356</v>
      </c>
      <c r="H95" s="1">
        <f t="shared" si="11"/>
        <v>40.40411287436357</v>
      </c>
      <c r="I95" s="5">
        <f t="shared" si="12"/>
        <v>734.21537243154364</v>
      </c>
      <c r="J95">
        <f t="shared" si="13"/>
        <v>735.32625782842456</v>
      </c>
      <c r="K95">
        <f t="shared" si="14"/>
        <v>86.850171469195601</v>
      </c>
      <c r="L95">
        <f t="shared" si="15"/>
        <v>7.3196045086432335E-2</v>
      </c>
      <c r="M95">
        <f t="shared" si="15"/>
        <v>1.552741476767624E-2</v>
      </c>
    </row>
    <row r="96" spans="1:13">
      <c r="A96" s="1">
        <v>4.0000000000000003E-5</v>
      </c>
      <c r="B96">
        <v>494.91</v>
      </c>
      <c r="C96">
        <v>89.01</v>
      </c>
      <c r="E96" s="5">
        <f t="shared" si="9"/>
        <v>74762.099087615366</v>
      </c>
      <c r="F96" s="5">
        <f t="shared" si="10"/>
        <v>1595460.1274793723</v>
      </c>
      <c r="H96" s="1">
        <f t="shared" si="11"/>
        <v>21.681122598345606</v>
      </c>
      <c r="I96" s="5">
        <f t="shared" si="12"/>
        <v>462.6858668603457</v>
      </c>
      <c r="J96">
        <f t="shared" si="13"/>
        <v>463.19356911493713</v>
      </c>
      <c r="K96">
        <f t="shared" si="14"/>
        <v>87.317124049006196</v>
      </c>
      <c r="L96">
        <f t="shared" si="15"/>
        <v>6.4085249611167461E-2</v>
      </c>
      <c r="M96">
        <f t="shared" si="15"/>
        <v>1.9018941141375225E-2</v>
      </c>
    </row>
  </sheetData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6"/>
  <sheetViews>
    <sheetView topLeftCell="J1" zoomScale="85" zoomScaleNormal="85" workbookViewId="0">
      <selection activeCell="X8" sqref="X8"/>
    </sheetView>
  </sheetViews>
  <sheetFormatPr defaultRowHeight="14.4"/>
  <cols>
    <col min="16" max="16" width="13.77734375" customWidth="1"/>
  </cols>
  <sheetData>
    <row r="1" spans="1:23">
      <c r="A1" t="s">
        <v>19</v>
      </c>
      <c r="B1" t="s">
        <v>20</v>
      </c>
      <c r="C1" t="s">
        <v>21</v>
      </c>
      <c r="E1" t="s">
        <v>0</v>
      </c>
      <c r="F1" t="s">
        <v>1</v>
      </c>
      <c r="H1" t="s">
        <v>27</v>
      </c>
      <c r="I1" t="s">
        <v>28</v>
      </c>
      <c r="J1" t="s">
        <v>25</v>
      </c>
      <c r="K1" t="s">
        <v>24</v>
      </c>
      <c r="L1" t="s">
        <v>30</v>
      </c>
      <c r="M1" t="s">
        <v>31</v>
      </c>
      <c r="O1" t="s">
        <v>42</v>
      </c>
      <c r="P1" s="5">
        <f>Q1*10^8</f>
        <v>739817778.35993934</v>
      </c>
      <c r="Q1" s="19">
        <v>7.3981777835993929</v>
      </c>
      <c r="R1" s="5">
        <v>700000000.00000012</v>
      </c>
      <c r="T1" s="8">
        <v>5</v>
      </c>
    </row>
    <row r="2" spans="1:23">
      <c r="A2">
        <v>30000</v>
      </c>
      <c r="B2" s="1">
        <v>232970000</v>
      </c>
      <c r="C2">
        <v>13.77</v>
      </c>
      <c r="E2" s="5">
        <f>1+$P$2*(A2*$P$6)^(-$P$4)*COS($P$4*PI()/2)+$P$3*(A2*$P$6)^(-$P$5)*COS($P$5*PI()/2)</f>
        <v>3.3656649377279497</v>
      </c>
      <c r="F2" s="5">
        <f>$P$2*(A2*$P$6)^(-$P$4)*SIN($P$4*PI()/2)+$P$3*(A2*$P$6)^(-$P$5)*SIN($P$5*PI()/2)+($P$7*A2*$P$8)^-1</f>
        <v>1.3930699157094406</v>
      </c>
      <c r="H2" s="1">
        <f>$P$1*E2/(E2^2+F2^2)</f>
        <v>187663110.60058036</v>
      </c>
      <c r="I2" s="5">
        <f>$P$1*F2/(E2^2+F2^2)</f>
        <v>77674943.437062189</v>
      </c>
      <c r="J2">
        <f>(H2^2+I2^2)^0.5</f>
        <v>203103027.84113404</v>
      </c>
      <c r="K2">
        <f>DEGREES(ATAN(I2/H2))</f>
        <v>22.484971616379525</v>
      </c>
      <c r="L2">
        <f t="shared" ref="L2:M33" si="0">ABS((J2-B2)/B2)</f>
        <v>0.12820093642471544</v>
      </c>
      <c r="M2">
        <f t="shared" si="0"/>
        <v>0.6328955422207353</v>
      </c>
      <c r="O2" t="s">
        <v>43</v>
      </c>
      <c r="P2" s="5">
        <f>Q2</f>
        <v>7.3661357479743508</v>
      </c>
      <c r="Q2" s="19">
        <v>7.3661357479743508</v>
      </c>
      <c r="R2" s="5">
        <v>6.9375783123541748</v>
      </c>
      <c r="T2" s="8">
        <v>5</v>
      </c>
    </row>
    <row r="3" spans="1:23">
      <c r="A3">
        <v>18720</v>
      </c>
      <c r="B3" s="1">
        <v>215380000</v>
      </c>
      <c r="C3">
        <v>14.08</v>
      </c>
      <c r="E3" s="5">
        <f t="shared" ref="E3:E66" si="1">1+$P$2*(A3*$P$6)^(-$P$4)*COS($P$4*PI()/2)+$P$3*(A3*$P$8)^(-$P$5)*COS($P$5*PI()/2)</f>
        <v>3.5124750661859356</v>
      </c>
      <c r="F3" s="5">
        <f t="shared" ref="F3:F66" si="2">$P$2*(A3*$P$6)^(-$P$4)*SIN($P$4*PI()/2)+$P$3*(A3*$P$8)^(-$P$5)*SIN($P$5*PI()/2)+($P$7*A3*$P$8)^-1</f>
        <v>1.2729905030302642</v>
      </c>
      <c r="H3" s="1">
        <f t="shared" ref="H3:H66" si="3">$P$1*E3/(E3^2+F3^2)</f>
        <v>186172383.07219771</v>
      </c>
      <c r="I3" s="5">
        <f t="shared" ref="I3:I66" si="4">$P$1*F3/(E3^2+F3^2)</f>
        <v>67472557.416546926</v>
      </c>
      <c r="J3">
        <f t="shared" ref="J3:J66" si="5">(H3^2+I3^2)^0.5</f>
        <v>198021974.09153953</v>
      </c>
      <c r="K3">
        <f t="shared" ref="K3:K66" si="6">DEGREES(ATAN(I3/H3))</f>
        <v>19.921519014129643</v>
      </c>
      <c r="L3">
        <f t="shared" si="0"/>
        <v>8.0592561558456996E-2</v>
      </c>
      <c r="M3">
        <f t="shared" si="0"/>
        <v>0.41488061179898034</v>
      </c>
      <c r="O3" t="s">
        <v>44</v>
      </c>
      <c r="P3" s="5">
        <f>Q3</f>
        <v>3.600004108883871</v>
      </c>
      <c r="Q3" s="19">
        <v>3.600004108883871</v>
      </c>
      <c r="R3" s="5">
        <v>2.5138945654900691</v>
      </c>
      <c r="T3" s="8">
        <v>1</v>
      </c>
    </row>
    <row r="4" spans="1:23">
      <c r="A4">
        <v>11640</v>
      </c>
      <c r="B4" s="1">
        <v>199450000</v>
      </c>
      <c r="C4">
        <v>14.37</v>
      </c>
      <c r="E4" s="5">
        <f t="shared" si="1"/>
        <v>3.8954042572389356</v>
      </c>
      <c r="F4" s="5">
        <f t="shared" si="2"/>
        <v>1.4670091778286174</v>
      </c>
      <c r="H4" s="1">
        <f t="shared" si="3"/>
        <v>166330430.86346695</v>
      </c>
      <c r="I4" s="5">
        <f t="shared" si="4"/>
        <v>62640037.468626566</v>
      </c>
      <c r="J4">
        <f t="shared" si="5"/>
        <v>177734595.74685368</v>
      </c>
      <c r="K4">
        <f t="shared" si="6"/>
        <v>20.636373134784286</v>
      </c>
      <c r="L4">
        <f t="shared" si="0"/>
        <v>0.10887643145222523</v>
      </c>
      <c r="M4">
        <f t="shared" si="0"/>
        <v>0.43607328704135606</v>
      </c>
      <c r="O4" t="s">
        <v>37</v>
      </c>
      <c r="P4" s="5">
        <f>Q4*10^(-1)</f>
        <v>0.29855337285955919</v>
      </c>
      <c r="Q4" s="19">
        <v>2.9855337285955916</v>
      </c>
      <c r="R4" s="5">
        <v>0.31189333045201928</v>
      </c>
      <c r="T4" s="8">
        <v>1</v>
      </c>
      <c r="W4" s="1"/>
    </row>
    <row r="5" spans="1:23">
      <c r="A5">
        <v>7260</v>
      </c>
      <c r="B5" s="1">
        <v>184520000</v>
      </c>
      <c r="C5">
        <v>14.68</v>
      </c>
      <c r="E5" s="5">
        <f t="shared" si="1"/>
        <v>4.3336319998182233</v>
      </c>
      <c r="F5" s="5">
        <f t="shared" si="2"/>
        <v>1.6890462208470465</v>
      </c>
      <c r="H5" s="1">
        <f t="shared" si="3"/>
        <v>148202372.25809762</v>
      </c>
      <c r="I5" s="5">
        <f t="shared" si="4"/>
        <v>57762324.256791249</v>
      </c>
      <c r="J5">
        <f t="shared" si="5"/>
        <v>159061086.5248771</v>
      </c>
      <c r="K5">
        <f t="shared" si="6"/>
        <v>21.293500583927074</v>
      </c>
      <c r="L5">
        <f t="shared" si="0"/>
        <v>0.13797373441969921</v>
      </c>
      <c r="M5">
        <f t="shared" si="0"/>
        <v>0.45051093895960997</v>
      </c>
      <c r="O5" t="s">
        <v>45</v>
      </c>
      <c r="P5" s="5">
        <f>Q5*10^(-1)</f>
        <v>0.63863932945098612</v>
      </c>
      <c r="Q5" s="19">
        <v>6.3863932945098609</v>
      </c>
      <c r="R5" s="5">
        <v>0.66078658828389303</v>
      </c>
      <c r="T5" s="8">
        <v>5</v>
      </c>
    </row>
    <row r="6" spans="1:23">
      <c r="A6">
        <v>4518</v>
      </c>
      <c r="B6" s="1">
        <v>170730000</v>
      </c>
      <c r="C6">
        <v>14.87</v>
      </c>
      <c r="E6" s="5">
        <f t="shared" si="1"/>
        <v>4.8407578533249263</v>
      </c>
      <c r="F6" s="5">
        <f t="shared" si="2"/>
        <v>1.9459922526941693</v>
      </c>
      <c r="H6" s="1">
        <f t="shared" si="3"/>
        <v>131568775.96269055</v>
      </c>
      <c r="I6" s="5">
        <f t="shared" si="4"/>
        <v>52890854.382231168</v>
      </c>
      <c r="J6">
        <f t="shared" si="5"/>
        <v>141801922.71476096</v>
      </c>
      <c r="K6">
        <f t="shared" si="6"/>
        <v>21.900204529819639</v>
      </c>
      <c r="L6">
        <f t="shared" si="0"/>
        <v>0.16943757561787057</v>
      </c>
      <c r="M6">
        <f t="shared" si="0"/>
        <v>0.47277770879755482</v>
      </c>
      <c r="O6" t="s">
        <v>46</v>
      </c>
      <c r="P6" s="5">
        <f>Q6*10^(-3)</f>
        <v>1.3371310108895144E-3</v>
      </c>
      <c r="Q6" s="19">
        <v>1.3371310108895145</v>
      </c>
      <c r="R6" s="5">
        <v>1.0596037122152292E-3</v>
      </c>
      <c r="T6" s="8">
        <v>1</v>
      </c>
    </row>
    <row r="7" spans="1:23">
      <c r="A7">
        <v>2814</v>
      </c>
      <c r="B7" s="1">
        <v>158010000</v>
      </c>
      <c r="C7">
        <v>15.12</v>
      </c>
      <c r="E7" s="5">
        <f t="shared" si="1"/>
        <v>5.4239099440969714</v>
      </c>
      <c r="F7" s="5">
        <f t="shared" si="2"/>
        <v>2.2414590614836714</v>
      </c>
      <c r="H7" s="1">
        <f t="shared" si="3"/>
        <v>116502983.20863234</v>
      </c>
      <c r="I7" s="5">
        <f t="shared" si="4"/>
        <v>48145465.189198621</v>
      </c>
      <c r="J7">
        <f t="shared" si="5"/>
        <v>126059235.73778799</v>
      </c>
      <c r="K7">
        <f t="shared" si="6"/>
        <v>22.453116062441705</v>
      </c>
      <c r="L7">
        <f t="shared" si="0"/>
        <v>0.20220722905013611</v>
      </c>
      <c r="M7">
        <f t="shared" si="0"/>
        <v>0.48499444857418689</v>
      </c>
      <c r="O7" t="s">
        <v>47</v>
      </c>
      <c r="P7" s="5">
        <f>Q7*10^1</f>
        <v>10.076849672046329</v>
      </c>
      <c r="Q7" s="19">
        <v>1.0076849672046329</v>
      </c>
      <c r="R7" s="5">
        <v>14.719514378452837</v>
      </c>
      <c r="T7" s="8">
        <v>1</v>
      </c>
    </row>
    <row r="8" spans="1:23">
      <c r="A8">
        <v>1752</v>
      </c>
      <c r="B8" s="1">
        <v>145950000</v>
      </c>
      <c r="C8">
        <v>15.4</v>
      </c>
      <c r="E8" s="5">
        <f t="shared" si="1"/>
        <v>6.096191887458505</v>
      </c>
      <c r="F8" s="5">
        <f t="shared" si="2"/>
        <v>2.5820861125823042</v>
      </c>
      <c r="H8" s="1">
        <f t="shared" si="3"/>
        <v>102897481.58946908</v>
      </c>
      <c r="I8" s="5">
        <f t="shared" si="4"/>
        <v>43582971.654559799</v>
      </c>
      <c r="J8">
        <f t="shared" si="5"/>
        <v>111746888.70701183</v>
      </c>
      <c r="K8">
        <f t="shared" si="6"/>
        <v>22.955437679206749</v>
      </c>
      <c r="L8">
        <f t="shared" si="0"/>
        <v>0.23434814178135091</v>
      </c>
      <c r="M8">
        <f t="shared" si="0"/>
        <v>0.49061283631212654</v>
      </c>
      <c r="O8" t="s">
        <v>55</v>
      </c>
      <c r="P8" s="5">
        <f>Q8*10^(-3)</f>
        <v>53687.092200000006</v>
      </c>
      <c r="Q8" s="18">
        <v>53687092.200000003</v>
      </c>
      <c r="R8" s="1"/>
      <c r="T8" s="1"/>
      <c r="V8">
        <v>124.94</v>
      </c>
    </row>
    <row r="9" spans="1:23">
      <c r="A9">
        <v>1092</v>
      </c>
      <c r="B9" s="1">
        <v>134850000</v>
      </c>
      <c r="C9">
        <v>15.54</v>
      </c>
      <c r="E9" s="5">
        <f t="shared" si="1"/>
        <v>6.8687070976480937</v>
      </c>
      <c r="F9" s="5">
        <f t="shared" si="2"/>
        <v>2.9734995160598476</v>
      </c>
      <c r="H9" s="1">
        <f t="shared" si="3"/>
        <v>90708956.465953901</v>
      </c>
      <c r="I9" s="5">
        <f t="shared" si="4"/>
        <v>39268385.49370715</v>
      </c>
      <c r="J9">
        <f t="shared" si="5"/>
        <v>98843921.828429639</v>
      </c>
      <c r="K9">
        <f t="shared" si="6"/>
        <v>23.408040861822148</v>
      </c>
      <c r="L9">
        <f t="shared" si="0"/>
        <v>0.26700836612213841</v>
      </c>
      <c r="M9">
        <f t="shared" si="0"/>
        <v>0.50630893576719105</v>
      </c>
      <c r="P9" s="5"/>
      <c r="R9" s="1"/>
      <c r="T9" s="1"/>
    </row>
    <row r="10" spans="1:23">
      <c r="A10">
        <v>678</v>
      </c>
      <c r="B10" s="1">
        <v>124140000</v>
      </c>
      <c r="C10">
        <v>15.95</v>
      </c>
      <c r="E10" s="5">
        <f t="shared" si="1"/>
        <v>7.7661426886494338</v>
      </c>
      <c r="F10" s="5">
        <f t="shared" si="2"/>
        <v>3.4282080265964212</v>
      </c>
      <c r="H10" s="1">
        <f t="shared" si="3"/>
        <v>79726413.473804653</v>
      </c>
      <c r="I10" s="5">
        <f t="shared" si="4"/>
        <v>35193627.204675205</v>
      </c>
      <c r="J10">
        <f t="shared" si="5"/>
        <v>87148679.859293997</v>
      </c>
      <c r="K10">
        <f t="shared" si="6"/>
        <v>23.818099761541124</v>
      </c>
      <c r="L10">
        <f t="shared" si="0"/>
        <v>0.29798066812232965</v>
      </c>
      <c r="M10">
        <f t="shared" si="0"/>
        <v>0.49329779069223351</v>
      </c>
      <c r="P10" s="5"/>
      <c r="R10" s="1"/>
      <c r="T10" s="1"/>
    </row>
    <row r="11" spans="1:23">
      <c r="A11">
        <v>424.2</v>
      </c>
      <c r="B11" s="1">
        <v>114120000</v>
      </c>
      <c r="C11">
        <v>16.18</v>
      </c>
      <c r="E11" s="5">
        <f t="shared" si="1"/>
        <v>8.7829557455238678</v>
      </c>
      <c r="F11" s="5">
        <f t="shared" si="2"/>
        <v>3.9434037389315177</v>
      </c>
      <c r="H11" s="1">
        <f t="shared" si="3"/>
        <v>70101786.643279433</v>
      </c>
      <c r="I11" s="5">
        <f t="shared" si="4"/>
        <v>31474557.718883183</v>
      </c>
      <c r="J11">
        <f t="shared" si="5"/>
        <v>76843400.98003979</v>
      </c>
      <c r="K11">
        <f t="shared" si="6"/>
        <v>24.179301797121898</v>
      </c>
      <c r="L11">
        <f t="shared" si="0"/>
        <v>0.32664387504346487</v>
      </c>
      <c r="M11">
        <f t="shared" si="0"/>
        <v>0.49439442503843622</v>
      </c>
    </row>
    <row r="12" spans="1:23">
      <c r="A12">
        <v>264.60000000000002</v>
      </c>
      <c r="B12" s="1">
        <v>104780000</v>
      </c>
      <c r="C12">
        <v>16.399999999999999</v>
      </c>
      <c r="E12" s="5">
        <f t="shared" si="1"/>
        <v>9.9607147769825808</v>
      </c>
      <c r="F12" s="5">
        <f t="shared" si="2"/>
        <v>4.5401492024940744</v>
      </c>
      <c r="H12" s="1">
        <f t="shared" si="3"/>
        <v>61497021.314850777</v>
      </c>
      <c r="I12" s="5">
        <f t="shared" si="4"/>
        <v>28030684.39662331</v>
      </c>
      <c r="J12">
        <f t="shared" si="5"/>
        <v>67584043.222807497</v>
      </c>
      <c r="K12">
        <f t="shared" si="6"/>
        <v>24.503762419039905</v>
      </c>
      <c r="L12">
        <f t="shared" si="0"/>
        <v>0.35499099806444456</v>
      </c>
      <c r="M12">
        <f t="shared" si="0"/>
        <v>0.49413185481950656</v>
      </c>
      <c r="O12" t="s">
        <v>29</v>
      </c>
      <c r="P12" s="4">
        <f>SUM(L2:L96)+SUM(M2:M96)</f>
        <v>76.821085267538137</v>
      </c>
    </row>
    <row r="13" spans="1:23">
      <c r="A13">
        <v>164.4</v>
      </c>
      <c r="B13" s="1">
        <v>96597000</v>
      </c>
      <c r="C13">
        <v>16.579999999999998</v>
      </c>
      <c r="E13" s="5">
        <f t="shared" si="1"/>
        <v>11.32881519578682</v>
      </c>
      <c r="F13" s="5">
        <f t="shared" si="2"/>
        <v>5.2333395414683013</v>
      </c>
      <c r="H13" s="1">
        <f t="shared" si="3"/>
        <v>53819202.851528667</v>
      </c>
      <c r="I13" s="5">
        <f t="shared" si="4"/>
        <v>24861749.221397448</v>
      </c>
      <c r="J13">
        <f t="shared" si="5"/>
        <v>59284173.013728105</v>
      </c>
      <c r="K13">
        <f t="shared" si="6"/>
        <v>24.794548497459516</v>
      </c>
      <c r="L13">
        <f t="shared" si="0"/>
        <v>0.38627314498661341</v>
      </c>
      <c r="M13">
        <f t="shared" si="0"/>
        <v>0.49544924592638834</v>
      </c>
    </row>
    <row r="14" spans="1:23">
      <c r="A14">
        <v>102.6</v>
      </c>
      <c r="B14" s="1">
        <v>88336000</v>
      </c>
      <c r="C14">
        <v>16.920000000000002</v>
      </c>
      <c r="E14" s="5">
        <f t="shared" si="1"/>
        <v>12.889980934463845</v>
      </c>
      <c r="F14" s="5">
        <f t="shared" si="2"/>
        <v>6.0243563268732876</v>
      </c>
      <c r="H14" s="1">
        <f t="shared" si="3"/>
        <v>47105444.26313033</v>
      </c>
      <c r="I14" s="5">
        <f t="shared" si="4"/>
        <v>22015547.006592218</v>
      </c>
      <c r="J14">
        <f t="shared" si="5"/>
        <v>51996222.836147912</v>
      </c>
      <c r="K14">
        <f t="shared" si="6"/>
        <v>25.049851743334212</v>
      </c>
      <c r="L14">
        <f t="shared" si="0"/>
        <v>0.41138128468407092</v>
      </c>
      <c r="M14">
        <f t="shared" si="0"/>
        <v>0.48048769168641903</v>
      </c>
    </row>
    <row r="15" spans="1:23">
      <c r="A15">
        <v>64.2</v>
      </c>
      <c r="B15" s="1">
        <v>81102000</v>
      </c>
      <c r="C15">
        <v>17.440000000000001</v>
      </c>
      <c r="E15" s="5">
        <f t="shared" si="1"/>
        <v>14.676372222914376</v>
      </c>
      <c r="F15" s="5">
        <f t="shared" si="2"/>
        <v>6.9294964147752074</v>
      </c>
      <c r="H15" s="1">
        <f t="shared" si="3"/>
        <v>41219708.981688261</v>
      </c>
      <c r="I15" s="5">
        <f t="shared" si="4"/>
        <v>19462018.35632965</v>
      </c>
      <c r="J15">
        <f t="shared" si="5"/>
        <v>45583270.692625649</v>
      </c>
      <c r="K15">
        <f t="shared" si="6"/>
        <v>25.274489516583373</v>
      </c>
      <c r="L15">
        <f t="shared" si="0"/>
        <v>0.43795133667942038</v>
      </c>
      <c r="M15">
        <f t="shared" si="0"/>
        <v>0.44922531631785384</v>
      </c>
    </row>
    <row r="16" spans="1:23">
      <c r="A16">
        <v>39.840000000000003</v>
      </c>
      <c r="B16" s="1">
        <v>74670000</v>
      </c>
      <c r="C16">
        <v>17.77</v>
      </c>
      <c r="E16" s="5">
        <f t="shared" si="1"/>
        <v>16.770177498934626</v>
      </c>
      <c r="F16" s="5">
        <f t="shared" si="2"/>
        <v>7.9904062527065953</v>
      </c>
      <c r="H16" s="1">
        <f t="shared" si="3"/>
        <v>35953053.437352106</v>
      </c>
      <c r="I16" s="5">
        <f t="shared" si="4"/>
        <v>17130379.389721002</v>
      </c>
      <c r="J16">
        <f t="shared" si="5"/>
        <v>39825518.822795942</v>
      </c>
      <c r="K16">
        <f t="shared" si="6"/>
        <v>25.476175456465164</v>
      </c>
      <c r="L16">
        <f t="shared" si="0"/>
        <v>0.46664632619799196</v>
      </c>
      <c r="M16">
        <f t="shared" si="0"/>
        <v>0.43366209659342514</v>
      </c>
    </row>
    <row r="17" spans="1:13">
      <c r="A17">
        <v>24.84</v>
      </c>
      <c r="B17" s="1">
        <v>67749000</v>
      </c>
      <c r="C17">
        <v>18.28</v>
      </c>
      <c r="E17" s="5">
        <f t="shared" si="1"/>
        <v>19.158958818059475</v>
      </c>
      <c r="F17" s="5">
        <f t="shared" si="2"/>
        <v>9.2007872349073097</v>
      </c>
      <c r="H17" s="1">
        <f t="shared" si="3"/>
        <v>31378137.842780292</v>
      </c>
      <c r="I17" s="5">
        <f t="shared" si="4"/>
        <v>15068854.881971944</v>
      </c>
      <c r="J17">
        <f t="shared" si="5"/>
        <v>34808877.056498826</v>
      </c>
      <c r="K17">
        <f t="shared" si="6"/>
        <v>25.651910707285928</v>
      </c>
      <c r="L17">
        <f t="shared" si="0"/>
        <v>0.48620825316242566</v>
      </c>
      <c r="M17">
        <f t="shared" si="0"/>
        <v>0.40327739098938331</v>
      </c>
    </row>
    <row r="18" spans="1:13">
      <c r="A18">
        <v>15.48</v>
      </c>
      <c r="B18" s="1">
        <v>62125000</v>
      </c>
      <c r="C18">
        <v>18.579999999999998</v>
      </c>
      <c r="E18" s="5">
        <f t="shared" si="1"/>
        <v>21.912647391884239</v>
      </c>
      <c r="F18" s="5">
        <f t="shared" si="2"/>
        <v>10.596077703297288</v>
      </c>
      <c r="H18" s="1">
        <f t="shared" si="3"/>
        <v>27363681.281483874</v>
      </c>
      <c r="I18" s="5">
        <f t="shared" si="4"/>
        <v>13231979.136133602</v>
      </c>
      <c r="J18">
        <f t="shared" si="5"/>
        <v>30395004.937221278</v>
      </c>
      <c r="K18">
        <f t="shared" si="6"/>
        <v>25.806548837837369</v>
      </c>
      <c r="L18">
        <f t="shared" si="0"/>
        <v>0.51074438732843019</v>
      </c>
      <c r="M18">
        <f t="shared" si="0"/>
        <v>0.38894234864571425</v>
      </c>
    </row>
    <row r="19" spans="1:13">
      <c r="A19">
        <v>9.66</v>
      </c>
      <c r="B19" s="1">
        <v>56851000</v>
      </c>
      <c r="C19">
        <v>18.989999999999998</v>
      </c>
      <c r="E19" s="5">
        <f t="shared" si="1"/>
        <v>25.074210992418259</v>
      </c>
      <c r="F19" s="5">
        <f t="shared" si="2"/>
        <v>12.198055701496614</v>
      </c>
      <c r="H19" s="1">
        <f t="shared" si="3"/>
        <v>23858702.782704204</v>
      </c>
      <c r="I19" s="5">
        <f t="shared" si="4"/>
        <v>11606737.519951371</v>
      </c>
      <c r="J19">
        <f t="shared" si="5"/>
        <v>26532132.487428602</v>
      </c>
      <c r="K19">
        <f t="shared" si="6"/>
        <v>25.941909114898049</v>
      </c>
      <c r="L19">
        <f t="shared" si="0"/>
        <v>0.53330403181248176</v>
      </c>
      <c r="M19">
        <f t="shared" si="0"/>
        <v>0.36608262848330969</v>
      </c>
    </row>
    <row r="20" spans="1:13">
      <c r="A20">
        <v>6</v>
      </c>
      <c r="B20" s="1">
        <v>52116000</v>
      </c>
      <c r="C20">
        <v>19.579999999999998</v>
      </c>
      <c r="E20" s="5">
        <f t="shared" si="1"/>
        <v>28.752492917479621</v>
      </c>
      <c r="F20" s="5">
        <f t="shared" si="2"/>
        <v>14.061881512458772</v>
      </c>
      <c r="H20" s="1">
        <f t="shared" si="3"/>
        <v>20764082.245903645</v>
      </c>
      <c r="I20" s="5">
        <f t="shared" si="4"/>
        <v>10155017.343881859</v>
      </c>
      <c r="J20">
        <f t="shared" si="5"/>
        <v>23114313.504172958</v>
      </c>
      <c r="K20">
        <f t="shared" si="6"/>
        <v>26.061708723922617</v>
      </c>
      <c r="L20">
        <f t="shared" si="0"/>
        <v>0.55648335436002461</v>
      </c>
      <c r="M20">
        <f t="shared" si="0"/>
        <v>0.33103721776928596</v>
      </c>
    </row>
    <row r="21" spans="1:13">
      <c r="A21">
        <v>1250</v>
      </c>
      <c r="B21" s="1">
        <v>144720000</v>
      </c>
      <c r="C21">
        <v>16.350000000000001</v>
      </c>
      <c r="E21" s="5">
        <f t="shared" si="1"/>
        <v>6.6366497665510087</v>
      </c>
      <c r="F21" s="5">
        <f t="shared" si="2"/>
        <v>2.8559219913804403</v>
      </c>
      <c r="H21" s="1">
        <f t="shared" si="3"/>
        <v>94057065.408937559</v>
      </c>
      <c r="I21" s="5">
        <f t="shared" si="4"/>
        <v>40475187.179523543</v>
      </c>
      <c r="J21">
        <f t="shared" si="5"/>
        <v>102396153.88557631</v>
      </c>
      <c r="K21">
        <f t="shared" si="6"/>
        <v>23.283459694190412</v>
      </c>
      <c r="L21">
        <f t="shared" si="0"/>
        <v>0.29245333136003104</v>
      </c>
      <c r="M21">
        <f t="shared" si="0"/>
        <v>0.4240648131003309</v>
      </c>
    </row>
    <row r="22" spans="1:13">
      <c r="A22">
        <v>780</v>
      </c>
      <c r="B22" s="1">
        <v>132040000</v>
      </c>
      <c r="C22">
        <v>16.59</v>
      </c>
      <c r="E22" s="5">
        <f t="shared" si="1"/>
        <v>7.4888785043415256</v>
      </c>
      <c r="F22" s="5">
        <f t="shared" si="2"/>
        <v>3.2877249549600278</v>
      </c>
      <c r="H22" s="1">
        <f t="shared" si="3"/>
        <v>82825588.906980753</v>
      </c>
      <c r="I22" s="5">
        <f t="shared" si="4"/>
        <v>36361620.154590063</v>
      </c>
      <c r="J22">
        <f t="shared" si="5"/>
        <v>90455765.974618018</v>
      </c>
      <c r="K22">
        <f t="shared" si="6"/>
        <v>23.702162530710126</v>
      </c>
      <c r="L22">
        <f t="shared" si="0"/>
        <v>0.31493664060422588</v>
      </c>
      <c r="M22">
        <f t="shared" si="0"/>
        <v>0.42870178003074899</v>
      </c>
    </row>
    <row r="23" spans="1:13">
      <c r="A23">
        <v>485</v>
      </c>
      <c r="B23" s="1">
        <v>120470000</v>
      </c>
      <c r="C23">
        <v>16.77</v>
      </c>
      <c r="E23" s="5">
        <f t="shared" si="1"/>
        <v>8.4778593845493422</v>
      </c>
      <c r="F23" s="5">
        <f t="shared" si="2"/>
        <v>3.7888182749410011</v>
      </c>
      <c r="H23" s="1">
        <f t="shared" si="3"/>
        <v>72737169.300854608</v>
      </c>
      <c r="I23" s="5">
        <f t="shared" si="4"/>
        <v>32506780.758454978</v>
      </c>
      <c r="J23">
        <f t="shared" si="5"/>
        <v>79670487.592203453</v>
      </c>
      <c r="K23">
        <f t="shared" si="6"/>
        <v>24.080222138728136</v>
      </c>
      <c r="L23">
        <f t="shared" si="0"/>
        <v>0.33866948126335639</v>
      </c>
      <c r="M23">
        <f t="shared" si="0"/>
        <v>0.43591068209470102</v>
      </c>
    </row>
    <row r="24" spans="1:13">
      <c r="A24">
        <v>302.5</v>
      </c>
      <c r="B24" s="1">
        <v>110330000</v>
      </c>
      <c r="C24">
        <v>16.940000000000001</v>
      </c>
      <c r="E24" s="5">
        <f t="shared" si="1"/>
        <v>9.6096595696448244</v>
      </c>
      <c r="F24" s="5">
        <f t="shared" si="2"/>
        <v>4.3622767490801788</v>
      </c>
      <c r="H24" s="1">
        <f t="shared" si="3"/>
        <v>63832960.767440602</v>
      </c>
      <c r="I24" s="5">
        <f t="shared" si="4"/>
        <v>28976785.13610917</v>
      </c>
      <c r="J24">
        <f t="shared" si="5"/>
        <v>70102075.270007864</v>
      </c>
      <c r="K24">
        <f t="shared" si="6"/>
        <v>24.415533892703849</v>
      </c>
      <c r="L24">
        <f t="shared" si="0"/>
        <v>0.36461456294744982</v>
      </c>
      <c r="M24">
        <f t="shared" si="0"/>
        <v>0.44129479886091183</v>
      </c>
    </row>
    <row r="25" spans="1:13">
      <c r="A25">
        <v>188.25</v>
      </c>
      <c r="B25" s="1">
        <v>100850000</v>
      </c>
      <c r="C25">
        <v>17.100000000000001</v>
      </c>
      <c r="E25" s="5">
        <f t="shared" si="1"/>
        <v>10.919402908648237</v>
      </c>
      <c r="F25" s="5">
        <f t="shared" si="2"/>
        <v>5.0258978241076715</v>
      </c>
      <c r="H25" s="1">
        <f t="shared" si="3"/>
        <v>55908368.625431553</v>
      </c>
      <c r="I25" s="5">
        <f t="shared" si="4"/>
        <v>25733068.975907132</v>
      </c>
      <c r="J25">
        <f t="shared" si="5"/>
        <v>61546214.516214833</v>
      </c>
      <c r="K25">
        <f t="shared" si="6"/>
        <v>24.715302031921624</v>
      </c>
      <c r="L25">
        <f t="shared" si="0"/>
        <v>0.38972519071675921</v>
      </c>
      <c r="M25">
        <f t="shared" si="0"/>
        <v>0.44533930011237555</v>
      </c>
    </row>
    <row r="26" spans="1:13">
      <c r="A26">
        <v>117.25</v>
      </c>
      <c r="B26" s="1">
        <v>92248000</v>
      </c>
      <c r="C26">
        <v>17.21</v>
      </c>
      <c r="E26" s="5">
        <f t="shared" si="1"/>
        <v>12.425499880140462</v>
      </c>
      <c r="F26" s="5">
        <f t="shared" si="2"/>
        <v>5.7890110373749426</v>
      </c>
      <c r="H26" s="1">
        <f t="shared" si="3"/>
        <v>48921378.696755119</v>
      </c>
      <c r="I26" s="5">
        <f t="shared" si="4"/>
        <v>22792354.752001598</v>
      </c>
      <c r="J26">
        <f t="shared" si="5"/>
        <v>53970294.873498842</v>
      </c>
      <c r="K26">
        <f t="shared" si="6"/>
        <v>24.980700408564932</v>
      </c>
      <c r="L26">
        <f t="shared" si="0"/>
        <v>0.41494346898036982</v>
      </c>
      <c r="M26">
        <f t="shared" si="0"/>
        <v>0.45152239445467346</v>
      </c>
    </row>
    <row r="27" spans="1:13">
      <c r="A27">
        <v>73</v>
      </c>
      <c r="B27" s="1">
        <v>84364000</v>
      </c>
      <c r="C27">
        <v>17.34</v>
      </c>
      <c r="E27" s="5">
        <f t="shared" si="1"/>
        <v>14.161794062101031</v>
      </c>
      <c r="F27" s="5">
        <f t="shared" si="2"/>
        <v>6.6687661018660194</v>
      </c>
      <c r="H27" s="1">
        <f t="shared" si="3"/>
        <v>42758829.904730342</v>
      </c>
      <c r="I27" s="5">
        <f t="shared" si="4"/>
        <v>20135064.397470582</v>
      </c>
      <c r="J27">
        <f t="shared" si="5"/>
        <v>47262441.25213962</v>
      </c>
      <c r="K27">
        <f t="shared" si="6"/>
        <v>25.215670865420339</v>
      </c>
      <c r="L27">
        <f t="shared" si="0"/>
        <v>0.4397795119702762</v>
      </c>
      <c r="M27">
        <f t="shared" si="0"/>
        <v>0.45419093802885463</v>
      </c>
    </row>
    <row r="28" spans="1:13">
      <c r="A28">
        <v>45.5</v>
      </c>
      <c r="B28" s="1">
        <v>77001000</v>
      </c>
      <c r="C28">
        <v>17.57</v>
      </c>
      <c r="E28" s="5">
        <f t="shared" si="1"/>
        <v>16.156963575709629</v>
      </c>
      <c r="F28" s="5">
        <f t="shared" si="2"/>
        <v>7.6796961724965538</v>
      </c>
      <c r="H28" s="1">
        <f t="shared" si="3"/>
        <v>37350835.80945459</v>
      </c>
      <c r="I28" s="5">
        <f t="shared" si="4"/>
        <v>17753525.868973017</v>
      </c>
      <c r="J28">
        <f t="shared" si="5"/>
        <v>41355442.404176131</v>
      </c>
      <c r="K28">
        <f t="shared" si="6"/>
        <v>25.422583827482782</v>
      </c>
      <c r="L28">
        <f t="shared" si="0"/>
        <v>0.46292330743527837</v>
      </c>
      <c r="M28">
        <f t="shared" si="0"/>
        <v>0.44693135045434157</v>
      </c>
    </row>
    <row r="29" spans="1:13">
      <c r="A29">
        <v>28.25</v>
      </c>
      <c r="B29" s="1">
        <v>70228000</v>
      </c>
      <c r="C29">
        <v>17.809999999999999</v>
      </c>
      <c r="E29" s="5">
        <f t="shared" si="1"/>
        <v>18.474769713001976</v>
      </c>
      <c r="F29" s="5">
        <f t="shared" si="2"/>
        <v>8.8541116946866012</v>
      </c>
      <c r="H29" s="1">
        <f t="shared" si="3"/>
        <v>32565067.803582478</v>
      </c>
      <c r="I29" s="5">
        <f t="shared" si="4"/>
        <v>15606946.779696019</v>
      </c>
      <c r="J29">
        <f t="shared" si="5"/>
        <v>36111776.871765643</v>
      </c>
      <c r="K29">
        <f t="shared" si="6"/>
        <v>25.606268013456955</v>
      </c>
      <c r="L29">
        <f t="shared" si="0"/>
        <v>0.4857923211288141</v>
      </c>
      <c r="M29">
        <f t="shared" si="0"/>
        <v>0.43774665993582013</v>
      </c>
    </row>
    <row r="30" spans="1:13">
      <c r="A30">
        <v>17.675000000000001</v>
      </c>
      <c r="B30" s="1">
        <v>64046000</v>
      </c>
      <c r="C30">
        <v>18.02</v>
      </c>
      <c r="E30" s="5">
        <f t="shared" si="1"/>
        <v>21.10089941164793</v>
      </c>
      <c r="F30" s="5">
        <f t="shared" si="2"/>
        <v>10.184764557835155</v>
      </c>
      <c r="H30" s="1">
        <f t="shared" si="3"/>
        <v>28436181.431908935</v>
      </c>
      <c r="I30" s="5">
        <f t="shared" si="4"/>
        <v>13725282.849697161</v>
      </c>
      <c r="J30">
        <f t="shared" si="5"/>
        <v>31575303.699768804</v>
      </c>
      <c r="K30">
        <f t="shared" si="6"/>
        <v>25.765195139586304</v>
      </c>
      <c r="L30">
        <f t="shared" si="0"/>
        <v>0.50699023046296721</v>
      </c>
      <c r="M30">
        <f t="shared" si="0"/>
        <v>0.42981105103142642</v>
      </c>
    </row>
    <row r="31" spans="1:13">
      <c r="A31">
        <v>11.025</v>
      </c>
      <c r="B31" s="1">
        <v>58279000</v>
      </c>
      <c r="C31">
        <v>18.27</v>
      </c>
      <c r="E31" s="5">
        <f t="shared" si="1"/>
        <v>24.142715458088322</v>
      </c>
      <c r="F31" s="5">
        <f t="shared" si="2"/>
        <v>11.726060875302945</v>
      </c>
      <c r="H31" s="1">
        <f t="shared" si="3"/>
        <v>24794452.891763575</v>
      </c>
      <c r="I31" s="5">
        <f t="shared" si="4"/>
        <v>12042608.234495277</v>
      </c>
      <c r="J31">
        <f t="shared" si="5"/>
        <v>27564275.925396927</v>
      </c>
      <c r="K31">
        <f t="shared" si="6"/>
        <v>25.905738150076012</v>
      </c>
      <c r="L31">
        <f t="shared" si="0"/>
        <v>0.52702901687748716</v>
      </c>
      <c r="M31">
        <f t="shared" si="0"/>
        <v>0.41793859606327377</v>
      </c>
    </row>
    <row r="32" spans="1:13">
      <c r="A32">
        <v>6.85</v>
      </c>
      <c r="B32" s="1">
        <v>53008000</v>
      </c>
      <c r="C32">
        <v>18.579999999999998</v>
      </c>
      <c r="E32" s="5">
        <f t="shared" si="1"/>
        <v>27.676143005508823</v>
      </c>
      <c r="F32" s="5">
        <f t="shared" si="2"/>
        <v>13.516480456682372</v>
      </c>
      <c r="H32" s="1">
        <f t="shared" si="3"/>
        <v>21583299.993750531</v>
      </c>
      <c r="I32" s="5">
        <f t="shared" si="4"/>
        <v>10540856.523908483</v>
      </c>
      <c r="J32">
        <f t="shared" si="5"/>
        <v>24019752.18185766</v>
      </c>
      <c r="K32">
        <f t="shared" si="6"/>
        <v>26.029967569991289</v>
      </c>
      <c r="L32">
        <f t="shared" si="0"/>
        <v>0.54686552630060259</v>
      </c>
      <c r="M32">
        <f t="shared" si="0"/>
        <v>0.40096703821266366</v>
      </c>
    </row>
    <row r="33" spans="1:13">
      <c r="A33">
        <v>4.2750000000000004</v>
      </c>
      <c r="B33" s="1">
        <v>48107000</v>
      </c>
      <c r="C33">
        <v>19.05</v>
      </c>
      <c r="E33" s="5">
        <f t="shared" si="1"/>
        <v>31.708223880940189</v>
      </c>
      <c r="F33" s="5">
        <f t="shared" si="2"/>
        <v>15.559602178220802</v>
      </c>
      <c r="H33" s="1">
        <f t="shared" si="3"/>
        <v>18804063.552057624</v>
      </c>
      <c r="I33" s="5">
        <f t="shared" si="4"/>
        <v>9227377.3927738126</v>
      </c>
      <c r="J33">
        <f t="shared" si="5"/>
        <v>20946056.899056092</v>
      </c>
      <c r="K33">
        <f t="shared" si="6"/>
        <v>26.137735464240802</v>
      </c>
      <c r="L33">
        <f t="shared" si="0"/>
        <v>0.56459440623909007</v>
      </c>
      <c r="M33">
        <f t="shared" si="0"/>
        <v>0.37205960442208924</v>
      </c>
    </row>
    <row r="34" spans="1:13">
      <c r="A34">
        <v>2.6749999999999998</v>
      </c>
      <c r="B34" s="1">
        <v>43677000</v>
      </c>
      <c r="C34">
        <v>19.29</v>
      </c>
      <c r="E34" s="5">
        <f t="shared" si="1"/>
        <v>36.322028031620114</v>
      </c>
      <c r="F34" s="5">
        <f t="shared" si="2"/>
        <v>17.897532678588831</v>
      </c>
      <c r="H34" s="1">
        <f t="shared" si="3"/>
        <v>16389055.445906658</v>
      </c>
      <c r="I34" s="5">
        <f t="shared" si="4"/>
        <v>8075640.9074671147</v>
      </c>
      <c r="J34">
        <f t="shared" si="5"/>
        <v>18270662.672036804</v>
      </c>
      <c r="K34">
        <f t="shared" si="6"/>
        <v>26.231586780008591</v>
      </c>
      <c r="L34">
        <f t="shared" ref="L34:M65" si="7">ABS((J34-B34)/B34)</f>
        <v>0.58168686787011914</v>
      </c>
      <c r="M34">
        <f t="shared" si="7"/>
        <v>0.35985416174228058</v>
      </c>
    </row>
    <row r="35" spans="1:13">
      <c r="A35">
        <v>1.66</v>
      </c>
      <c r="B35" s="1">
        <v>39546000</v>
      </c>
      <c r="C35">
        <v>19.87</v>
      </c>
      <c r="E35" s="5">
        <f t="shared" si="1"/>
        <v>41.729840458916286</v>
      </c>
      <c r="F35" s="5">
        <f t="shared" si="2"/>
        <v>20.637862596472278</v>
      </c>
      <c r="H35" s="1">
        <f t="shared" si="3"/>
        <v>14244665.81623791</v>
      </c>
      <c r="I35" s="5">
        <f t="shared" si="4"/>
        <v>7044825.7797105936</v>
      </c>
      <c r="J35">
        <f t="shared" si="5"/>
        <v>15891509.509255935</v>
      </c>
      <c r="K35">
        <f t="shared" si="6"/>
        <v>26.31510557581856</v>
      </c>
      <c r="L35">
        <f t="shared" si="7"/>
        <v>0.59815127928852641</v>
      </c>
      <c r="M35">
        <f t="shared" si="7"/>
        <v>0.3243636424669632</v>
      </c>
    </row>
    <row r="36" spans="1:13">
      <c r="A36">
        <v>1.0349999999999999</v>
      </c>
      <c r="B36" s="1">
        <v>35614000</v>
      </c>
      <c r="C36">
        <v>20.16</v>
      </c>
      <c r="E36" s="5">
        <f t="shared" si="1"/>
        <v>47.899553754747529</v>
      </c>
      <c r="F36" s="5">
        <f t="shared" si="2"/>
        <v>23.764349235514189</v>
      </c>
      <c r="H36" s="1">
        <f t="shared" si="3"/>
        <v>12394389.268073553</v>
      </c>
      <c r="I36" s="5">
        <f t="shared" si="4"/>
        <v>6149213.7616880285</v>
      </c>
      <c r="J36">
        <f t="shared" si="5"/>
        <v>13835957.329200979</v>
      </c>
      <c r="K36">
        <f t="shared" si="6"/>
        <v>26.387334883123099</v>
      </c>
      <c r="L36">
        <f t="shared" si="7"/>
        <v>0.61150229322173921</v>
      </c>
      <c r="M36">
        <f t="shared" si="7"/>
        <v>0.30889557951999497</v>
      </c>
    </row>
    <row r="37" spans="1:13">
      <c r="A37">
        <v>0.64500000000000002</v>
      </c>
      <c r="B37" s="1">
        <v>32101000</v>
      </c>
      <c r="C37">
        <v>20.68</v>
      </c>
      <c r="E37" s="5">
        <f t="shared" si="1"/>
        <v>55.011807206509346</v>
      </c>
      <c r="F37" s="5">
        <f t="shared" si="2"/>
        <v>27.368566369133468</v>
      </c>
      <c r="H37" s="1">
        <f t="shared" si="3"/>
        <v>10780152.643357309</v>
      </c>
      <c r="I37" s="5">
        <f t="shared" si="4"/>
        <v>5363163.6201583175</v>
      </c>
      <c r="J37">
        <f t="shared" si="5"/>
        <v>12040565.394975156</v>
      </c>
      <c r="K37">
        <f t="shared" si="6"/>
        <v>26.450505598763815</v>
      </c>
      <c r="L37">
        <f t="shared" si="7"/>
        <v>0.6249161896833384</v>
      </c>
      <c r="M37">
        <f t="shared" si="7"/>
        <v>0.27903798833480731</v>
      </c>
    </row>
    <row r="38" spans="1:13">
      <c r="A38">
        <v>0.40250000000000002</v>
      </c>
      <c r="B38" s="1">
        <v>28859000</v>
      </c>
      <c r="C38">
        <v>21.24</v>
      </c>
      <c r="E38" s="5">
        <f t="shared" si="1"/>
        <v>63.177608322940159</v>
      </c>
      <c r="F38" s="5">
        <f t="shared" si="2"/>
        <v>31.506816661258448</v>
      </c>
      <c r="H38" s="1">
        <f t="shared" si="3"/>
        <v>9377824.3858110681</v>
      </c>
      <c r="I38" s="5">
        <f t="shared" si="4"/>
        <v>4676742.3055162216</v>
      </c>
      <c r="J38">
        <f t="shared" si="5"/>
        <v>10479289.518059796</v>
      </c>
      <c r="K38">
        <f t="shared" si="6"/>
        <v>26.505536727060086</v>
      </c>
      <c r="L38">
        <f t="shared" si="7"/>
        <v>0.63687967295956904</v>
      </c>
      <c r="M38">
        <f t="shared" si="7"/>
        <v>0.24790662556780077</v>
      </c>
    </row>
    <row r="39" spans="1:13">
      <c r="A39">
        <v>0.25</v>
      </c>
      <c r="B39" s="1">
        <v>26023000</v>
      </c>
      <c r="C39">
        <v>21.88</v>
      </c>
      <c r="E39" s="5">
        <f t="shared" si="1"/>
        <v>72.67812365790536</v>
      </c>
      <c r="F39" s="5">
        <f t="shared" si="2"/>
        <v>36.321657277503697</v>
      </c>
      <c r="H39" s="1">
        <f t="shared" si="3"/>
        <v>8145058.9890623922</v>
      </c>
      <c r="I39" s="5">
        <f t="shared" si="4"/>
        <v>4070578.9612607253</v>
      </c>
      <c r="J39">
        <f t="shared" si="5"/>
        <v>9105580.652279377</v>
      </c>
      <c r="K39">
        <f t="shared" si="6"/>
        <v>26.55407342684056</v>
      </c>
      <c r="L39">
        <f t="shared" si="7"/>
        <v>0.65009489097031947</v>
      </c>
      <c r="M39">
        <f t="shared" si="7"/>
        <v>0.2136230999470092</v>
      </c>
    </row>
    <row r="40" spans="1:13">
      <c r="A40">
        <v>50</v>
      </c>
      <c r="B40" s="1">
        <v>80083000</v>
      </c>
      <c r="C40">
        <v>18.86</v>
      </c>
      <c r="E40" s="5">
        <f t="shared" si="1"/>
        <v>15.736139723652297</v>
      </c>
      <c r="F40" s="5">
        <f t="shared" si="2"/>
        <v>7.4664688378771062</v>
      </c>
      <c r="H40" s="1">
        <f t="shared" si="3"/>
        <v>38374634.361501828</v>
      </c>
      <c r="I40" s="5">
        <f t="shared" si="4"/>
        <v>18207960.570814032</v>
      </c>
      <c r="J40">
        <f t="shared" si="5"/>
        <v>42475197.357131556</v>
      </c>
      <c r="K40">
        <f t="shared" si="6"/>
        <v>25.383360338007805</v>
      </c>
      <c r="L40">
        <f t="shared" si="7"/>
        <v>0.46961031233680611</v>
      </c>
      <c r="M40">
        <f t="shared" si="7"/>
        <v>0.345883368929364</v>
      </c>
    </row>
    <row r="41" spans="1:13">
      <c r="A41">
        <v>31.2</v>
      </c>
      <c r="B41" s="1">
        <v>72259000</v>
      </c>
      <c r="C41">
        <v>19.079999999999998</v>
      </c>
      <c r="E41" s="5">
        <f t="shared" si="1"/>
        <v>17.96417876078775</v>
      </c>
      <c r="F41" s="5">
        <f t="shared" si="2"/>
        <v>8.5953981225182421</v>
      </c>
      <c r="H41" s="1">
        <f t="shared" si="3"/>
        <v>33511011.657710932</v>
      </c>
      <c r="I41" s="5">
        <f t="shared" si="4"/>
        <v>16034158.339323083</v>
      </c>
      <c r="J41">
        <f t="shared" si="5"/>
        <v>37149456.738608196</v>
      </c>
      <c r="K41">
        <f t="shared" si="6"/>
        <v>25.569917282907305</v>
      </c>
      <c r="L41">
        <f t="shared" si="7"/>
        <v>0.48588471002078359</v>
      </c>
      <c r="M41">
        <f t="shared" si="7"/>
        <v>0.34014241524671424</v>
      </c>
    </row>
    <row r="42" spans="1:13">
      <c r="A42">
        <v>19.399999999999999</v>
      </c>
      <c r="B42" s="1">
        <v>65259000</v>
      </c>
      <c r="C42">
        <v>19.18</v>
      </c>
      <c r="E42" s="5">
        <f t="shared" si="1"/>
        <v>20.549745336440473</v>
      </c>
      <c r="F42" s="5">
        <f t="shared" si="2"/>
        <v>9.9054951965415476</v>
      </c>
      <c r="H42" s="1">
        <f t="shared" si="3"/>
        <v>29213584.61447129</v>
      </c>
      <c r="I42" s="5">
        <f t="shared" si="4"/>
        <v>14081684.095581574</v>
      </c>
      <c r="J42">
        <f t="shared" si="5"/>
        <v>32430346.174449459</v>
      </c>
      <c r="K42">
        <f t="shared" si="6"/>
        <v>25.735238559782292</v>
      </c>
      <c r="L42">
        <f t="shared" si="7"/>
        <v>0.50305174497847871</v>
      </c>
      <c r="M42">
        <f t="shared" si="7"/>
        <v>0.34177469029104757</v>
      </c>
    </row>
    <row r="43" spans="1:13">
      <c r="A43">
        <v>12.1</v>
      </c>
      <c r="B43" s="1">
        <v>58938000</v>
      </c>
      <c r="C43">
        <v>19.3</v>
      </c>
      <c r="E43" s="5">
        <f t="shared" si="1"/>
        <v>23.508704758509396</v>
      </c>
      <c r="F43" s="5">
        <f t="shared" si="2"/>
        <v>11.404804500376883</v>
      </c>
      <c r="H43" s="1">
        <f t="shared" si="3"/>
        <v>25474476.271175291</v>
      </c>
      <c r="I43" s="5">
        <f t="shared" si="4"/>
        <v>12358461.455307573</v>
      </c>
      <c r="J43">
        <f t="shared" si="5"/>
        <v>28313963.177785549</v>
      </c>
      <c r="K43">
        <f t="shared" si="6"/>
        <v>25.879467356334175</v>
      </c>
      <c r="L43">
        <f t="shared" si="7"/>
        <v>0.51959748926353877</v>
      </c>
      <c r="M43">
        <f t="shared" si="7"/>
        <v>0.3409050443696463</v>
      </c>
    </row>
    <row r="44" spans="1:13">
      <c r="A44">
        <v>7.53</v>
      </c>
      <c r="B44" s="1">
        <v>53311000</v>
      </c>
      <c r="C44">
        <v>19.39</v>
      </c>
      <c r="E44" s="5">
        <f t="shared" si="1"/>
        <v>26.932888918511097</v>
      </c>
      <c r="F44" s="5">
        <f t="shared" si="2"/>
        <v>13.139864889978325</v>
      </c>
      <c r="H44" s="1">
        <f t="shared" si="3"/>
        <v>22187771.686441716</v>
      </c>
      <c r="I44" s="5">
        <f t="shared" si="4"/>
        <v>10824844.042970488</v>
      </c>
      <c r="J44">
        <f t="shared" si="5"/>
        <v>24687536.551148605</v>
      </c>
      <c r="K44">
        <f t="shared" si="6"/>
        <v>26.00655975435528</v>
      </c>
      <c r="L44">
        <f t="shared" si="7"/>
        <v>0.53691477272704313</v>
      </c>
      <c r="M44">
        <f t="shared" si="7"/>
        <v>0.34123567583059716</v>
      </c>
    </row>
    <row r="45" spans="1:13">
      <c r="A45">
        <v>4.6900000000000004</v>
      </c>
      <c r="B45" s="1">
        <v>48163000</v>
      </c>
      <c r="C45">
        <v>19.52</v>
      </c>
      <c r="E45" s="5">
        <f t="shared" si="1"/>
        <v>30.870436465324815</v>
      </c>
      <c r="F45" s="5">
        <f t="shared" si="2"/>
        <v>15.13507884755994</v>
      </c>
      <c r="H45" s="1">
        <f t="shared" si="3"/>
        <v>19321019.893330615</v>
      </c>
      <c r="I45" s="5">
        <f t="shared" si="4"/>
        <v>9472660.3502771724</v>
      </c>
      <c r="J45">
        <f t="shared" si="5"/>
        <v>21518204.010330196</v>
      </c>
      <c r="K45">
        <f t="shared" si="6"/>
        <v>26.117671466119845</v>
      </c>
      <c r="L45">
        <f t="shared" si="7"/>
        <v>0.55322126922471204</v>
      </c>
      <c r="M45">
        <f t="shared" si="7"/>
        <v>0.33799546445286094</v>
      </c>
    </row>
    <row r="46" spans="1:13">
      <c r="A46">
        <v>2.92</v>
      </c>
      <c r="B46" s="1">
        <v>43462000</v>
      </c>
      <c r="C46">
        <v>19.71</v>
      </c>
      <c r="E46" s="5">
        <f t="shared" si="1"/>
        <v>35.409836826763865</v>
      </c>
      <c r="F46" s="5">
        <f t="shared" si="2"/>
        <v>17.435299046329757</v>
      </c>
      <c r="H46" s="1">
        <f t="shared" si="3"/>
        <v>16816054.668836642</v>
      </c>
      <c r="I46" s="5">
        <f t="shared" si="4"/>
        <v>8279985.6820857227</v>
      </c>
      <c r="J46">
        <f t="shared" si="5"/>
        <v>18744008.576631818</v>
      </c>
      <c r="K46">
        <f t="shared" si="6"/>
        <v>26.214977768132709</v>
      </c>
      <c r="L46">
        <f t="shared" si="7"/>
        <v>0.56872650645088085</v>
      </c>
      <c r="M46">
        <f t="shared" si="7"/>
        <v>0.33003438701840221</v>
      </c>
    </row>
    <row r="47" spans="1:13">
      <c r="A47">
        <v>1.82</v>
      </c>
      <c r="B47" s="1">
        <v>39204000</v>
      </c>
      <c r="C47">
        <v>19.86</v>
      </c>
      <c r="E47" s="5">
        <f t="shared" si="1"/>
        <v>40.626078205264264</v>
      </c>
      <c r="F47" s="5">
        <f t="shared" si="2"/>
        <v>20.078542285975104</v>
      </c>
      <c r="H47" s="1">
        <f t="shared" si="3"/>
        <v>14635524.479283791</v>
      </c>
      <c r="I47" s="5">
        <f t="shared" si="4"/>
        <v>7233284.8780034455</v>
      </c>
      <c r="J47">
        <f t="shared" si="5"/>
        <v>16325409.241733219</v>
      </c>
      <c r="K47">
        <f t="shared" si="6"/>
        <v>26.299868322525928</v>
      </c>
      <c r="L47">
        <f t="shared" si="7"/>
        <v>0.58357797057103311</v>
      </c>
      <c r="M47">
        <f t="shared" si="7"/>
        <v>0.32426325893886848</v>
      </c>
    </row>
    <row r="48" spans="1:13">
      <c r="A48">
        <v>1.1299999999999999</v>
      </c>
      <c r="B48" s="1">
        <v>35403000</v>
      </c>
      <c r="C48">
        <v>20.13</v>
      </c>
      <c r="E48" s="5">
        <f t="shared" si="1"/>
        <v>46.685876566582579</v>
      </c>
      <c r="F48" s="5">
        <f t="shared" si="2"/>
        <v>23.149315029260123</v>
      </c>
      <c r="H48" s="1">
        <f t="shared" si="3"/>
        <v>12719398.50371613</v>
      </c>
      <c r="I48" s="5">
        <f t="shared" si="4"/>
        <v>6306947.2954051038</v>
      </c>
      <c r="J48">
        <f t="shared" si="5"/>
        <v>14197206.854989255</v>
      </c>
      <c r="K48">
        <f t="shared" si="6"/>
        <v>26.374634892656545</v>
      </c>
      <c r="L48">
        <f t="shared" si="7"/>
        <v>0.59898294339493119</v>
      </c>
      <c r="M48">
        <f t="shared" si="7"/>
        <v>0.31021534489103558</v>
      </c>
    </row>
    <row r="49" spans="1:13">
      <c r="A49">
        <v>0.70699999999999996</v>
      </c>
      <c r="B49" s="1">
        <v>31805000</v>
      </c>
      <c r="C49">
        <v>20.37</v>
      </c>
      <c r="E49" s="5">
        <f t="shared" si="1"/>
        <v>53.551831670363995</v>
      </c>
      <c r="F49" s="5">
        <f t="shared" si="2"/>
        <v>26.62869789560909</v>
      </c>
      <c r="H49" s="1">
        <f t="shared" si="3"/>
        <v>11076281.050230768</v>
      </c>
      <c r="I49" s="5">
        <f t="shared" si="4"/>
        <v>5507691.010626642</v>
      </c>
      <c r="J49">
        <f t="shared" si="5"/>
        <v>12370071.227452116</v>
      </c>
      <c r="K49">
        <f t="shared" si="6"/>
        <v>26.43890440304374</v>
      </c>
      <c r="L49">
        <f t="shared" si="7"/>
        <v>0.61106520272120379</v>
      </c>
      <c r="M49">
        <f t="shared" si="7"/>
        <v>0.29793345130307997</v>
      </c>
    </row>
    <row r="50" spans="1:13">
      <c r="A50">
        <v>0.441</v>
      </c>
      <c r="B50" s="1">
        <v>28578000</v>
      </c>
      <c r="C50">
        <v>20.75</v>
      </c>
      <c r="E50" s="5">
        <f t="shared" si="1"/>
        <v>61.504668788558213</v>
      </c>
      <c r="F50" s="5">
        <f t="shared" si="2"/>
        <v>30.658995366889872</v>
      </c>
      <c r="H50" s="1">
        <f t="shared" si="3"/>
        <v>9634594.7311626859</v>
      </c>
      <c r="I50" s="5">
        <f t="shared" si="4"/>
        <v>4802675.9763566041</v>
      </c>
      <c r="J50">
        <f t="shared" si="5"/>
        <v>10765273.436732605</v>
      </c>
      <c r="K50">
        <f t="shared" si="6"/>
        <v>26.495447640681938</v>
      </c>
      <c r="L50">
        <f t="shared" si="7"/>
        <v>0.62330207023820405</v>
      </c>
      <c r="M50">
        <f t="shared" si="7"/>
        <v>0.27688904292443073</v>
      </c>
    </row>
    <row r="51" spans="1:13">
      <c r="A51">
        <v>0.27400000000000002</v>
      </c>
      <c r="B51" s="1">
        <v>25668000</v>
      </c>
      <c r="C51">
        <v>21.04</v>
      </c>
      <c r="E51" s="5">
        <f t="shared" si="1"/>
        <v>70.742935186163322</v>
      </c>
      <c r="F51" s="5">
        <f t="shared" si="2"/>
        <v>35.340891512986722</v>
      </c>
      <c r="H51" s="1">
        <f t="shared" si="3"/>
        <v>8369158.6941041909</v>
      </c>
      <c r="I51" s="5">
        <f t="shared" si="4"/>
        <v>4180962.0803118222</v>
      </c>
      <c r="J51">
        <f t="shared" si="5"/>
        <v>9355386.7458328586</v>
      </c>
      <c r="K51">
        <f t="shared" si="6"/>
        <v>26.54523652623018</v>
      </c>
      <c r="L51">
        <f t="shared" si="7"/>
        <v>0.63552334635215602</v>
      </c>
      <c r="M51">
        <f t="shared" si="7"/>
        <v>0.2616557284329934</v>
      </c>
    </row>
    <row r="52" spans="1:13">
      <c r="A52">
        <v>0.17100000000000001</v>
      </c>
      <c r="B52" s="1">
        <v>22981000</v>
      </c>
      <c r="C52">
        <v>21.48</v>
      </c>
      <c r="E52" s="5">
        <f t="shared" si="1"/>
        <v>81.285094337476153</v>
      </c>
      <c r="F52" s="5">
        <f t="shared" si="2"/>
        <v>40.683827603601806</v>
      </c>
      <c r="H52" s="1">
        <f t="shared" si="3"/>
        <v>7278256.1892739646</v>
      </c>
      <c r="I52" s="5">
        <f t="shared" si="4"/>
        <v>3642824.3391082683</v>
      </c>
      <c r="J52">
        <f t="shared" si="5"/>
        <v>8138991.480662968</v>
      </c>
      <c r="K52">
        <f t="shared" si="6"/>
        <v>26.588324464439093</v>
      </c>
      <c r="L52">
        <f t="shared" si="7"/>
        <v>0.64583823677546803</v>
      </c>
      <c r="M52">
        <f t="shared" si="7"/>
        <v>0.23781771249716446</v>
      </c>
    </row>
    <row r="53" spans="1:13">
      <c r="A53">
        <v>0.107</v>
      </c>
      <c r="B53" s="1">
        <v>20560000</v>
      </c>
      <c r="C53">
        <v>21.92</v>
      </c>
      <c r="E53" s="5">
        <f t="shared" si="1"/>
        <v>93.348405527210261</v>
      </c>
      <c r="F53" s="5">
        <f t="shared" si="2"/>
        <v>46.798021950777709</v>
      </c>
      <c r="H53" s="1">
        <f t="shared" si="3"/>
        <v>6333541.7032855013</v>
      </c>
      <c r="I53" s="5">
        <f t="shared" si="4"/>
        <v>3175171.7876972593</v>
      </c>
      <c r="J53">
        <f t="shared" si="5"/>
        <v>7084875.8908427758</v>
      </c>
      <c r="K53">
        <f t="shared" si="6"/>
        <v>26.625817525493417</v>
      </c>
      <c r="L53">
        <f t="shared" si="7"/>
        <v>0.65540486912243301</v>
      </c>
      <c r="M53">
        <f t="shared" si="7"/>
        <v>0.21468145645499156</v>
      </c>
    </row>
    <row r="54" spans="1:13">
      <c r="A54">
        <v>6.6400000000000001E-2</v>
      </c>
      <c r="B54" s="1">
        <v>18351000</v>
      </c>
      <c r="C54">
        <v>22.52</v>
      </c>
      <c r="E54" s="5">
        <f t="shared" si="1"/>
        <v>107.48801189519685</v>
      </c>
      <c r="F54" s="5">
        <f t="shared" si="2"/>
        <v>53.965005536163709</v>
      </c>
      <c r="H54" s="1">
        <f t="shared" si="3"/>
        <v>5497174.2003474021</v>
      </c>
      <c r="I54" s="5">
        <f t="shared" si="4"/>
        <v>2759889.5069735679</v>
      </c>
      <c r="J54">
        <f t="shared" si="5"/>
        <v>6151090.4951616433</v>
      </c>
      <c r="K54">
        <f t="shared" si="6"/>
        <v>26.659215554526856</v>
      </c>
      <c r="L54">
        <f t="shared" si="7"/>
        <v>0.66480897525139537</v>
      </c>
      <c r="M54">
        <f t="shared" si="7"/>
        <v>0.18380175641771121</v>
      </c>
    </row>
    <row r="55" spans="1:13">
      <c r="A55">
        <v>4.1399999999999999E-2</v>
      </c>
      <c r="B55" s="1">
        <v>16315000</v>
      </c>
      <c r="C55">
        <v>22.95</v>
      </c>
      <c r="E55" s="5">
        <f t="shared" si="1"/>
        <v>123.62009644441767</v>
      </c>
      <c r="F55" s="5">
        <f t="shared" si="2"/>
        <v>62.142508278301044</v>
      </c>
      <c r="H55" s="1">
        <f t="shared" si="3"/>
        <v>4777379.9897005428</v>
      </c>
      <c r="I55" s="5">
        <f t="shared" si="4"/>
        <v>2401538.1325320262</v>
      </c>
      <c r="J55">
        <f t="shared" si="5"/>
        <v>5347031.4164026156</v>
      </c>
      <c r="K55">
        <f t="shared" si="6"/>
        <v>26.688190115813935</v>
      </c>
      <c r="L55">
        <f t="shared" si="7"/>
        <v>0.67226286139119729</v>
      </c>
      <c r="M55">
        <f t="shared" si="7"/>
        <v>0.16288410090692532</v>
      </c>
    </row>
    <row r="56" spans="1:13">
      <c r="A56">
        <v>2.58E-2</v>
      </c>
      <c r="B56" s="1">
        <v>14441000</v>
      </c>
      <c r="C56">
        <v>23.66</v>
      </c>
      <c r="E56" s="5">
        <f t="shared" si="1"/>
        <v>142.21715269017761</v>
      </c>
      <c r="F56" s="5">
        <f t="shared" si="2"/>
        <v>71.570319378506483</v>
      </c>
      <c r="H56" s="1">
        <f t="shared" si="3"/>
        <v>4150807.0464396691</v>
      </c>
      <c r="I56" s="5">
        <f t="shared" si="4"/>
        <v>2088880.141198046</v>
      </c>
      <c r="J56">
        <f t="shared" si="5"/>
        <v>4646785.9194355812</v>
      </c>
      <c r="K56">
        <f t="shared" si="6"/>
        <v>26.713677716477964</v>
      </c>
      <c r="L56">
        <f t="shared" si="7"/>
        <v>0.67822270483792113</v>
      </c>
      <c r="M56">
        <f t="shared" si="7"/>
        <v>0.12906499224336279</v>
      </c>
    </row>
    <row r="57" spans="1:13">
      <c r="A57">
        <v>1.61E-2</v>
      </c>
      <c r="B57" s="1">
        <v>12775000</v>
      </c>
      <c r="C57">
        <v>24.25</v>
      </c>
      <c r="E57" s="5">
        <f t="shared" si="1"/>
        <v>163.56967754675003</v>
      </c>
      <c r="F57" s="5">
        <f t="shared" si="2"/>
        <v>82.396088001926046</v>
      </c>
      <c r="H57" s="1">
        <f t="shared" si="3"/>
        <v>3607536.2882430376</v>
      </c>
      <c r="I57" s="5">
        <f t="shared" si="4"/>
        <v>1817249.2722024135</v>
      </c>
      <c r="J57">
        <f t="shared" si="5"/>
        <v>4039395.1265394371</v>
      </c>
      <c r="K57">
        <f t="shared" si="6"/>
        <v>26.736083489878542</v>
      </c>
      <c r="L57">
        <f t="shared" si="7"/>
        <v>0.68380468676795014</v>
      </c>
      <c r="M57">
        <f t="shared" si="7"/>
        <v>0.10251890679911513</v>
      </c>
    </row>
    <row r="58" spans="1:13">
      <c r="A58">
        <v>0.01</v>
      </c>
      <c r="B58" s="1">
        <v>11364000</v>
      </c>
      <c r="C58">
        <v>24.92</v>
      </c>
      <c r="E58" s="5">
        <f t="shared" si="1"/>
        <v>188.41321706576514</v>
      </c>
      <c r="F58" s="5">
        <f t="shared" si="2"/>
        <v>94.993275372059529</v>
      </c>
      <c r="H58" s="1">
        <f t="shared" si="3"/>
        <v>3130755.4548611953</v>
      </c>
      <c r="I58" s="5">
        <f t="shared" si="4"/>
        <v>1578449.3236607709</v>
      </c>
      <c r="J58">
        <f t="shared" si="5"/>
        <v>3506156.2979291542</v>
      </c>
      <c r="K58">
        <f t="shared" si="6"/>
        <v>26.756109421561707</v>
      </c>
      <c r="L58">
        <f t="shared" si="7"/>
        <v>0.69146811880243275</v>
      </c>
      <c r="M58">
        <f t="shared" si="7"/>
        <v>7.3680153353198427E-2</v>
      </c>
    </row>
    <row r="59" spans="1:13">
      <c r="A59">
        <v>2.5</v>
      </c>
      <c r="B59" s="1">
        <v>42406000</v>
      </c>
      <c r="C59">
        <v>21.14</v>
      </c>
      <c r="E59" s="5">
        <f t="shared" si="1"/>
        <v>37.042801374933681</v>
      </c>
      <c r="F59" s="5">
        <f t="shared" si="2"/>
        <v>18.262770554648256</v>
      </c>
      <c r="H59" s="1">
        <f t="shared" si="3"/>
        <v>16066691.917373035</v>
      </c>
      <c r="I59" s="5">
        <f t="shared" si="4"/>
        <v>7921169.4895667359</v>
      </c>
      <c r="J59">
        <f t="shared" si="5"/>
        <v>17913221.799838882</v>
      </c>
      <c r="K59">
        <f t="shared" si="6"/>
        <v>26.244130308182857</v>
      </c>
      <c r="L59">
        <f t="shared" si="7"/>
        <v>0.57757813045703721</v>
      </c>
      <c r="M59">
        <f t="shared" si="7"/>
        <v>0.24144419622435462</v>
      </c>
    </row>
    <row r="60" spans="1:13">
      <c r="A60">
        <v>1.56</v>
      </c>
      <c r="B60" s="1">
        <v>37998000</v>
      </c>
      <c r="C60">
        <v>21.4</v>
      </c>
      <c r="E60" s="5">
        <f t="shared" si="1"/>
        <v>42.492444792143964</v>
      </c>
      <c r="F60" s="5">
        <f t="shared" si="2"/>
        <v>21.02430608078765</v>
      </c>
      <c r="H60" s="1">
        <f t="shared" si="3"/>
        <v>13986588.426774699</v>
      </c>
      <c r="I60" s="5">
        <f t="shared" si="4"/>
        <v>6920249.4125468442</v>
      </c>
      <c r="J60">
        <f t="shared" si="5"/>
        <v>15604951.385757115</v>
      </c>
      <c r="K60">
        <f t="shared" si="6"/>
        <v>26.325170213923631</v>
      </c>
      <c r="L60">
        <f t="shared" si="7"/>
        <v>0.58932176994165175</v>
      </c>
      <c r="M60">
        <f t="shared" si="7"/>
        <v>0.23014814083755292</v>
      </c>
    </row>
    <row r="61" spans="1:13">
      <c r="A61">
        <v>0.97</v>
      </c>
      <c r="B61" s="1">
        <v>33982000</v>
      </c>
      <c r="C61">
        <v>21.55</v>
      </c>
      <c r="E61" s="5">
        <f t="shared" si="1"/>
        <v>48.81662489772738</v>
      </c>
      <c r="F61" s="5">
        <f t="shared" si="2"/>
        <v>24.229079603836833</v>
      </c>
      <c r="H61" s="1">
        <f t="shared" si="3"/>
        <v>12159614.564674605</v>
      </c>
      <c r="I61" s="5">
        <f t="shared" si="4"/>
        <v>6035162.6081628269</v>
      </c>
      <c r="J61">
        <f t="shared" si="5"/>
        <v>13574955.398394998</v>
      </c>
      <c r="K61">
        <f t="shared" si="6"/>
        <v>26.396512531844351</v>
      </c>
      <c r="L61">
        <f t="shared" si="7"/>
        <v>0.60052511922797369</v>
      </c>
      <c r="M61">
        <f t="shared" si="7"/>
        <v>0.22489617317143157</v>
      </c>
    </row>
    <row r="62" spans="1:13">
      <c r="A62">
        <v>0.60499999999999998</v>
      </c>
      <c r="B62" s="1">
        <v>30345000</v>
      </c>
      <c r="C62">
        <v>21.62</v>
      </c>
      <c r="E62" s="5">
        <f t="shared" si="1"/>
        <v>56.054170112762144</v>
      </c>
      <c r="F62" s="5">
        <f t="shared" si="2"/>
        <v>27.896805074923826</v>
      </c>
      <c r="H62" s="1">
        <f t="shared" si="3"/>
        <v>10578234.676336067</v>
      </c>
      <c r="I62" s="5">
        <f t="shared" si="4"/>
        <v>5264531.6166291879</v>
      </c>
      <c r="J62">
        <f t="shared" si="5"/>
        <v>11815851.302810438</v>
      </c>
      <c r="K62">
        <f t="shared" si="6"/>
        <v>26.458419603523417</v>
      </c>
      <c r="L62">
        <f t="shared" si="7"/>
        <v>0.61061620356531754</v>
      </c>
      <c r="M62">
        <f t="shared" si="7"/>
        <v>0.22379369118979722</v>
      </c>
    </row>
    <row r="63" spans="1:13">
      <c r="A63">
        <v>0.3765</v>
      </c>
      <c r="B63" s="1">
        <v>27108000</v>
      </c>
      <c r="C63">
        <v>21.74</v>
      </c>
      <c r="E63" s="5">
        <f t="shared" si="1"/>
        <v>64.429729596782536</v>
      </c>
      <c r="F63" s="5">
        <f t="shared" si="2"/>
        <v>32.141377472982732</v>
      </c>
      <c r="H63" s="1">
        <f t="shared" si="3"/>
        <v>9194422.3368929867</v>
      </c>
      <c r="I63" s="5">
        <f t="shared" si="4"/>
        <v>4586724.1850237278</v>
      </c>
      <c r="J63">
        <f t="shared" si="5"/>
        <v>10274991.039345887</v>
      </c>
      <c r="K63">
        <f t="shared" si="6"/>
        <v>26.512746946725194</v>
      </c>
      <c r="L63">
        <f t="shared" si="7"/>
        <v>0.62096093259016205</v>
      </c>
      <c r="M63">
        <f t="shared" si="7"/>
        <v>0.21953757804623716</v>
      </c>
    </row>
    <row r="64" spans="1:13">
      <c r="A64">
        <v>0.23449999999999999</v>
      </c>
      <c r="B64" s="1">
        <v>24200000</v>
      </c>
      <c r="C64">
        <v>21.96</v>
      </c>
      <c r="E64" s="5">
        <f t="shared" si="1"/>
        <v>74.061092308611592</v>
      </c>
      <c r="F64" s="5">
        <f t="shared" si="2"/>
        <v>37.022559732240353</v>
      </c>
      <c r="H64" s="1">
        <f t="shared" si="3"/>
        <v>7992121.9293154199</v>
      </c>
      <c r="I64" s="5">
        <f t="shared" si="4"/>
        <v>3995199.1294222795</v>
      </c>
      <c r="J64">
        <f t="shared" si="5"/>
        <v>8935078.5680250712</v>
      </c>
      <c r="K64">
        <f t="shared" si="6"/>
        <v>26.560108144228391</v>
      </c>
      <c r="L64">
        <f t="shared" si="7"/>
        <v>0.63078187735433588</v>
      </c>
      <c r="M64">
        <f t="shared" si="7"/>
        <v>0.20947669144938022</v>
      </c>
    </row>
    <row r="65" spans="1:13">
      <c r="A65">
        <v>0.14599999999999999</v>
      </c>
      <c r="B65" s="1">
        <v>21556000</v>
      </c>
      <c r="C65">
        <v>22.1</v>
      </c>
      <c r="E65" s="5">
        <f t="shared" si="1"/>
        <v>85.164762107893907</v>
      </c>
      <c r="F65" s="5">
        <f t="shared" si="2"/>
        <v>42.650169821618547</v>
      </c>
      <c r="H65" s="1">
        <f t="shared" si="3"/>
        <v>6945094.0595594067</v>
      </c>
      <c r="I65" s="5">
        <f t="shared" si="4"/>
        <v>3478075.1303227944</v>
      </c>
      <c r="J65">
        <f t="shared" si="5"/>
        <v>7767325.0291395225</v>
      </c>
      <c r="K65">
        <f t="shared" si="6"/>
        <v>26.601524229393082</v>
      </c>
      <c r="L65">
        <f t="shared" si="7"/>
        <v>0.63966760859438099</v>
      </c>
      <c r="M65">
        <f t="shared" si="7"/>
        <v>0.20368887915805792</v>
      </c>
    </row>
    <row r="66" spans="1:13">
      <c r="A66">
        <v>9.0999999999999998E-2</v>
      </c>
      <c r="B66" s="1">
        <v>19252000</v>
      </c>
      <c r="C66">
        <v>22.38</v>
      </c>
      <c r="E66" s="5">
        <f t="shared" si="1"/>
        <v>97.924240372097927</v>
      </c>
      <c r="F66" s="5">
        <f t="shared" si="2"/>
        <v>49.117336854689519</v>
      </c>
      <c r="H66" s="1">
        <f t="shared" si="3"/>
        <v>6036334.6251096018</v>
      </c>
      <c r="I66" s="5">
        <f t="shared" si="4"/>
        <v>3027735.3188803936</v>
      </c>
      <c r="J66">
        <f t="shared" si="5"/>
        <v>6753111.643345817</v>
      </c>
      <c r="K66">
        <f t="shared" si="6"/>
        <v>26.637659309508201</v>
      </c>
      <c r="L66">
        <f t="shared" ref="L66:M81" si="8">ABS((J66-B66)/B66)</f>
        <v>0.64922544964960427</v>
      </c>
      <c r="M66">
        <f t="shared" si="8"/>
        <v>0.19024393697534417</v>
      </c>
    </row>
    <row r="67" spans="1:13">
      <c r="A67">
        <v>5.6500000000000002E-2</v>
      </c>
      <c r="B67" s="1">
        <v>17099000</v>
      </c>
      <c r="C67">
        <v>22.6</v>
      </c>
      <c r="E67" s="5">
        <f t="shared" ref="E67:E96" si="9">1+$P$2*(A67*$P$6)^(-$P$4)*COS($P$4*PI()/2)+$P$3*(A67*$P$8)^(-$P$5)*COS($P$5*PI()/2)</f>
        <v>112.74743738694708</v>
      </c>
      <c r="F67" s="5">
        <f t="shared" ref="F67:F96" si="10">$P$2*(A67*$P$6)^(-$P$4)*SIN($P$4*PI()/2)+$P$3*(A67*$P$8)^(-$P$5)*SIN($P$5*PI()/2)+($P$7*A67*$P$8)^-1</f>
        <v>56.630987703465188</v>
      </c>
      <c r="H67" s="1">
        <f t="shared" ref="H67:H96" si="11">$P$1*E67/(E67^2+F67^2)</f>
        <v>5239793.8820959264</v>
      </c>
      <c r="I67" s="5">
        <f t="shared" ref="I67:I96" si="12">$P$1*F67/(E67^2+F67^2)</f>
        <v>2631853.1913703601</v>
      </c>
      <c r="J67">
        <f t="shared" ref="J67:J96" si="13">(H67^2+I67^2)^0.5</f>
        <v>5863624.4037093855</v>
      </c>
      <c r="K67">
        <f t="shared" ref="K67:K96" si="14">DEGREES(ATAN(I67/H67))</f>
        <v>26.669546468643201</v>
      </c>
      <c r="L67">
        <f t="shared" si="8"/>
        <v>0.65707793416519178</v>
      </c>
      <c r="M67">
        <f t="shared" si="8"/>
        <v>0.18006842781607077</v>
      </c>
    </row>
    <row r="68" spans="1:13">
      <c r="A68">
        <v>3.5349999999999999E-2</v>
      </c>
      <c r="B68" s="1">
        <v>15183000</v>
      </c>
      <c r="C68">
        <v>22.99</v>
      </c>
      <c r="E68" s="5">
        <f t="shared" si="9"/>
        <v>129.54300049234391</v>
      </c>
      <c r="F68" s="5">
        <f t="shared" si="10"/>
        <v>65.145042331627963</v>
      </c>
      <c r="H68" s="1">
        <f t="shared" si="11"/>
        <v>4558240.4060043246</v>
      </c>
      <c r="I68" s="5">
        <f t="shared" si="12"/>
        <v>2292264.0596427945</v>
      </c>
      <c r="J68">
        <f t="shared" si="13"/>
        <v>5102159.3583560809</v>
      </c>
      <c r="K68">
        <f t="shared" si="14"/>
        <v>26.6970702883375</v>
      </c>
      <c r="L68">
        <f t="shared" si="8"/>
        <v>0.66395578223301843</v>
      </c>
      <c r="M68">
        <f t="shared" si="8"/>
        <v>0.16124707648270994</v>
      </c>
    </row>
    <row r="69" spans="1:13">
      <c r="A69">
        <v>2.205E-2</v>
      </c>
      <c r="B69" s="1">
        <v>13472000</v>
      </c>
      <c r="C69">
        <v>23.32</v>
      </c>
      <c r="E69" s="5">
        <f t="shared" si="9"/>
        <v>148.99782305391597</v>
      </c>
      <c r="F69" s="5">
        <f t="shared" si="10"/>
        <v>75.008006694729247</v>
      </c>
      <c r="H69" s="1">
        <f t="shared" si="11"/>
        <v>3961368.8779328559</v>
      </c>
      <c r="I69" s="5">
        <f t="shared" si="12"/>
        <v>1994219.6283549694</v>
      </c>
      <c r="J69">
        <f t="shared" si="13"/>
        <v>4435014.6914267652</v>
      </c>
      <c r="K69">
        <f t="shared" si="14"/>
        <v>26.721451425794093</v>
      </c>
      <c r="L69">
        <f t="shared" si="8"/>
        <v>0.67079760307105363</v>
      </c>
      <c r="M69">
        <f t="shared" si="8"/>
        <v>0.14585983815583589</v>
      </c>
    </row>
    <row r="70" spans="1:13">
      <c r="A70">
        <v>1.37E-2</v>
      </c>
      <c r="B70" s="1">
        <v>11928000</v>
      </c>
      <c r="C70">
        <v>23.7</v>
      </c>
      <c r="E70" s="5">
        <f t="shared" si="9"/>
        <v>171.59787112639239</v>
      </c>
      <c r="F70" s="5">
        <f t="shared" si="10"/>
        <v>86.466696758310903</v>
      </c>
      <c r="H70" s="1">
        <f t="shared" si="11"/>
        <v>3438331.0459874761</v>
      </c>
      <c r="I70" s="5">
        <f t="shared" si="12"/>
        <v>1732545.5494089695</v>
      </c>
      <c r="J70">
        <f t="shared" si="13"/>
        <v>3850173.3029278256</v>
      </c>
      <c r="K70">
        <f t="shared" si="14"/>
        <v>26.743143425842398</v>
      </c>
      <c r="L70">
        <f t="shared" si="8"/>
        <v>0.67721551786319367</v>
      </c>
      <c r="M70">
        <f t="shared" si="8"/>
        <v>0.1284026761958818</v>
      </c>
    </row>
    <row r="71" spans="1:13">
      <c r="A71">
        <v>8.5500000000000003E-3</v>
      </c>
      <c r="B71" s="1">
        <v>10535000</v>
      </c>
      <c r="C71">
        <v>24.23</v>
      </c>
      <c r="E71" s="5">
        <f t="shared" si="9"/>
        <v>197.38865360807426</v>
      </c>
      <c r="F71" s="5">
        <f t="shared" si="10"/>
        <v>99.544763027221904</v>
      </c>
      <c r="H71" s="1">
        <f t="shared" si="11"/>
        <v>2988077.1659832965</v>
      </c>
      <c r="I71" s="5">
        <f t="shared" si="12"/>
        <v>1506912.5198323601</v>
      </c>
      <c r="J71">
        <f t="shared" si="13"/>
        <v>3346549.0422670161</v>
      </c>
      <c r="K71">
        <f t="shared" si="14"/>
        <v>26.762194768164335</v>
      </c>
      <c r="L71">
        <f t="shared" si="8"/>
        <v>0.6823399105584228</v>
      </c>
      <c r="M71">
        <f t="shared" si="8"/>
        <v>0.10450659381610955</v>
      </c>
    </row>
    <row r="72" spans="1:13">
      <c r="A72">
        <v>5.3499999999999997E-3</v>
      </c>
      <c r="B72" s="1">
        <v>9278800</v>
      </c>
      <c r="C72">
        <v>24.72</v>
      </c>
      <c r="E72" s="5">
        <f t="shared" si="9"/>
        <v>226.90211904249273</v>
      </c>
      <c r="F72" s="5">
        <f t="shared" si="10"/>
        <v>114.51268842218886</v>
      </c>
      <c r="H72" s="1">
        <f t="shared" si="11"/>
        <v>2598639.7398019875</v>
      </c>
      <c r="I72" s="5">
        <f t="shared" si="12"/>
        <v>1311478.3771135018</v>
      </c>
      <c r="J72">
        <f t="shared" si="13"/>
        <v>2910825.3178290185</v>
      </c>
      <c r="K72">
        <f t="shared" si="14"/>
        <v>26.779109810881259</v>
      </c>
      <c r="L72">
        <f t="shared" si="8"/>
        <v>0.68629291311063734</v>
      </c>
      <c r="M72">
        <f t="shared" si="8"/>
        <v>8.329732244665293E-2</v>
      </c>
    </row>
    <row r="73" spans="1:13">
      <c r="A73">
        <v>3.32E-3</v>
      </c>
      <c r="B73" s="1">
        <v>8173900</v>
      </c>
      <c r="C73">
        <v>25.29</v>
      </c>
      <c r="E73" s="5">
        <f t="shared" si="9"/>
        <v>261.49710253411666</v>
      </c>
      <c r="F73" s="5">
        <f t="shared" si="10"/>
        <v>132.06072328463432</v>
      </c>
      <c r="H73" s="1">
        <f t="shared" si="11"/>
        <v>2254235.2753768452</v>
      </c>
      <c r="I73" s="5">
        <f t="shared" si="12"/>
        <v>1138429.2140719364</v>
      </c>
      <c r="J73">
        <f t="shared" si="13"/>
        <v>2525390.6137874527</v>
      </c>
      <c r="K73">
        <f t="shared" si="14"/>
        <v>26.79459380966814</v>
      </c>
      <c r="L73">
        <f t="shared" si="8"/>
        <v>0.69104214465708502</v>
      </c>
      <c r="M73">
        <f t="shared" si="8"/>
        <v>5.949362632139741E-2</v>
      </c>
    </row>
    <row r="74" spans="1:13">
      <c r="A74">
        <v>2.0699999999999998E-3</v>
      </c>
      <c r="B74" s="1">
        <v>7156200</v>
      </c>
      <c r="C74">
        <v>25.94</v>
      </c>
      <c r="E74" s="5">
        <f t="shared" si="9"/>
        <v>300.96939687900806</v>
      </c>
      <c r="F74" s="5">
        <f t="shared" si="10"/>
        <v>152.08676694060637</v>
      </c>
      <c r="H74" s="1">
        <f t="shared" si="11"/>
        <v>1958110.1889114266</v>
      </c>
      <c r="I74" s="5">
        <f t="shared" si="12"/>
        <v>989478.16965163976</v>
      </c>
      <c r="J74">
        <f t="shared" si="13"/>
        <v>2193914.8935489506</v>
      </c>
      <c r="K74">
        <f t="shared" si="14"/>
        <v>26.808520936975004</v>
      </c>
      <c r="L74">
        <f t="shared" si="8"/>
        <v>0.69342459775454146</v>
      </c>
      <c r="M74">
        <f t="shared" si="8"/>
        <v>3.3481917385312358E-2</v>
      </c>
    </row>
    <row r="75" spans="1:13">
      <c r="A75">
        <v>1.2899999999999999E-3</v>
      </c>
      <c r="B75" s="1">
        <v>6260600</v>
      </c>
      <c r="C75">
        <v>26.6</v>
      </c>
      <c r="E75" s="5">
        <f t="shared" si="9"/>
        <v>346.4762272358397</v>
      </c>
      <c r="F75" s="5">
        <f t="shared" si="10"/>
        <v>175.17985829621438</v>
      </c>
      <c r="H75" s="1">
        <f t="shared" si="11"/>
        <v>1700543.2276217451</v>
      </c>
      <c r="I75" s="5">
        <f t="shared" si="12"/>
        <v>859801.90911796351</v>
      </c>
      <c r="J75">
        <f t="shared" si="13"/>
        <v>1905546.271265297</v>
      </c>
      <c r="K75">
        <f t="shared" si="14"/>
        <v>26.821355501257653</v>
      </c>
      <c r="L75">
        <f t="shared" si="8"/>
        <v>0.69562881013556255</v>
      </c>
      <c r="M75">
        <f t="shared" si="8"/>
        <v>8.3216353856259903E-3</v>
      </c>
    </row>
    <row r="76" spans="1:13">
      <c r="A76" s="1">
        <v>8.0500000000000005E-4</v>
      </c>
      <c r="B76" s="1">
        <v>5445300</v>
      </c>
      <c r="C76">
        <v>27.34</v>
      </c>
      <c r="E76" s="5">
        <f t="shared" si="9"/>
        <v>398.72996873062567</v>
      </c>
      <c r="F76" s="5">
        <f t="shared" si="10"/>
        <v>201.70415733065207</v>
      </c>
      <c r="H76" s="1">
        <f t="shared" si="11"/>
        <v>1477374.1201348959</v>
      </c>
      <c r="I76" s="5">
        <f t="shared" si="12"/>
        <v>747354.16279993928</v>
      </c>
      <c r="J76">
        <f t="shared" si="13"/>
        <v>1655648.6751417874</v>
      </c>
      <c r="K76">
        <f t="shared" si="14"/>
        <v>26.833322944935748</v>
      </c>
      <c r="L76">
        <f t="shared" si="8"/>
        <v>0.69594904318553852</v>
      </c>
      <c r="M76">
        <f t="shared" si="8"/>
        <v>1.8532445320565166E-2</v>
      </c>
    </row>
    <row r="77" spans="1:13">
      <c r="A77" s="1">
        <v>5.0000000000000001E-4</v>
      </c>
      <c r="B77" s="1">
        <v>4751300</v>
      </c>
      <c r="C77">
        <v>28.17</v>
      </c>
      <c r="E77" s="5">
        <f t="shared" si="9"/>
        <v>459.53280052481603</v>
      </c>
      <c r="F77" s="5">
        <f t="shared" si="10"/>
        <v>232.57822546486508</v>
      </c>
      <c r="H77" s="1">
        <f t="shared" si="11"/>
        <v>1281635.5941309603</v>
      </c>
      <c r="I77" s="5">
        <f t="shared" si="12"/>
        <v>648659.96907110815</v>
      </c>
      <c r="J77">
        <f t="shared" si="13"/>
        <v>1436436.4070917831</v>
      </c>
      <c r="K77">
        <f t="shared" si="14"/>
        <v>26.844832881469404</v>
      </c>
      <c r="L77">
        <f t="shared" si="8"/>
        <v>0.69767507690699737</v>
      </c>
    </row>
    <row r="78" spans="1:13">
      <c r="A78">
        <v>0.2</v>
      </c>
      <c r="B78" s="1">
        <v>22373000</v>
      </c>
      <c r="C78">
        <v>23.13</v>
      </c>
      <c r="E78" s="5">
        <f t="shared" si="9"/>
        <v>77.616370778433605</v>
      </c>
      <c r="F78" s="5">
        <f t="shared" si="10"/>
        <v>38.824430652209109</v>
      </c>
      <c r="H78" s="1">
        <f t="shared" si="11"/>
        <v>7624101.86900739</v>
      </c>
      <c r="I78" s="5">
        <f t="shared" si="12"/>
        <v>3813646.674406244</v>
      </c>
      <c r="J78">
        <f t="shared" si="13"/>
        <v>8524718.7793036196</v>
      </c>
      <c r="K78">
        <f t="shared" si="14"/>
        <v>26.57464407165897</v>
      </c>
      <c r="L78">
        <f t="shared" si="8"/>
        <v>0.61897292364440981</v>
      </c>
    </row>
    <row r="79" spans="1:13">
      <c r="A79">
        <v>0.12479999999999999</v>
      </c>
      <c r="B79" s="1">
        <v>20044000</v>
      </c>
      <c r="C79">
        <v>23.79</v>
      </c>
      <c r="E79" s="5">
        <f t="shared" si="9"/>
        <v>89.201301608440957</v>
      </c>
      <c r="F79" s="5">
        <f t="shared" si="10"/>
        <v>44.696056762569405</v>
      </c>
      <c r="H79" s="1">
        <f t="shared" si="11"/>
        <v>6629361.7509657871</v>
      </c>
      <c r="I79" s="5">
        <f t="shared" si="12"/>
        <v>3321771.3618288096</v>
      </c>
      <c r="J79">
        <f t="shared" si="13"/>
        <v>7415025.4352520052</v>
      </c>
      <c r="K79">
        <f t="shared" si="14"/>
        <v>26.614055123775021</v>
      </c>
      <c r="L79">
        <f t="shared" si="8"/>
        <v>0.63006259053821567</v>
      </c>
      <c r="M79">
        <f t="shared" si="8"/>
        <v>0.11870765547604127</v>
      </c>
    </row>
    <row r="80" spans="1:13">
      <c r="A80">
        <v>7.7600000000000002E-2</v>
      </c>
      <c r="B80" s="1">
        <v>17686000</v>
      </c>
      <c r="C80">
        <v>23.76</v>
      </c>
      <c r="E80" s="5">
        <f t="shared" si="9"/>
        <v>102.64554704427019</v>
      </c>
      <c r="F80" s="5">
        <f t="shared" si="10"/>
        <v>51.510437742935288</v>
      </c>
      <c r="H80" s="1">
        <f t="shared" si="11"/>
        <v>5757563.4641056573</v>
      </c>
      <c r="I80" s="5">
        <f t="shared" si="12"/>
        <v>2889308.1376526067</v>
      </c>
      <c r="J80">
        <f t="shared" si="13"/>
        <v>6441866.0772721674</v>
      </c>
      <c r="K80">
        <f t="shared" si="14"/>
        <v>26.648791800310534</v>
      </c>
      <c r="L80">
        <f t="shared" si="8"/>
        <v>0.63576466825329825</v>
      </c>
      <c r="M80">
        <f t="shared" si="8"/>
        <v>0.12158214647771598</v>
      </c>
    </row>
    <row r="81" spans="1:13">
      <c r="A81">
        <v>4.8399999999999999E-2</v>
      </c>
      <c r="B81" s="1">
        <v>15615000</v>
      </c>
      <c r="C81">
        <v>24.05</v>
      </c>
      <c r="E81" s="5">
        <f t="shared" si="9"/>
        <v>118.03175264794362</v>
      </c>
      <c r="F81" s="5">
        <f t="shared" si="10"/>
        <v>59.309653676442245</v>
      </c>
      <c r="H81" s="1">
        <f t="shared" si="11"/>
        <v>5004375.0467575248</v>
      </c>
      <c r="I81" s="5">
        <f t="shared" si="12"/>
        <v>2514643.2568489811</v>
      </c>
      <c r="J81">
        <f t="shared" si="13"/>
        <v>5600642.848622418</v>
      </c>
      <c r="K81">
        <f t="shared" si="14"/>
        <v>26.679023484315461</v>
      </c>
      <c r="L81">
        <f t="shared" si="8"/>
        <v>0.64132930844557035</v>
      </c>
      <c r="M81">
        <f t="shared" si="8"/>
        <v>0.10931490579274265</v>
      </c>
    </row>
    <row r="82" spans="1:13">
      <c r="A82">
        <v>3.0120000000000001E-2</v>
      </c>
      <c r="B82" s="1">
        <v>13778000</v>
      </c>
      <c r="C82">
        <v>24.16</v>
      </c>
      <c r="E82" s="5">
        <f t="shared" si="9"/>
        <v>135.83763532075304</v>
      </c>
      <c r="F82" s="5">
        <f t="shared" si="10"/>
        <v>68.336114990377837</v>
      </c>
      <c r="H82" s="1">
        <f t="shared" si="11"/>
        <v>4346356.482722789</v>
      </c>
      <c r="I82" s="5">
        <f t="shared" si="12"/>
        <v>2186530.3801202253</v>
      </c>
      <c r="J82">
        <f t="shared" si="13"/>
        <v>4865360.1899648821</v>
      </c>
      <c r="K82">
        <f t="shared" si="14"/>
        <v>26.705689572160537</v>
      </c>
      <c r="L82">
        <f t="shared" ref="L82:M96" si="15">ABS((J82-B82)/B82)</f>
        <v>0.6468747140394191</v>
      </c>
      <c r="M82">
        <f t="shared" si="15"/>
        <v>0.10536794586757189</v>
      </c>
    </row>
    <row r="83" spans="1:13">
      <c r="A83">
        <v>1.8759999999999999E-2</v>
      </c>
      <c r="B83" s="1">
        <v>12161000</v>
      </c>
      <c r="C83">
        <v>24.38</v>
      </c>
      <c r="E83" s="5">
        <f t="shared" si="9"/>
        <v>156.31379554392475</v>
      </c>
      <c r="F83" s="5">
        <f t="shared" si="10"/>
        <v>78.717213236739795</v>
      </c>
      <c r="H83" s="1">
        <f t="shared" si="11"/>
        <v>3775455.6297885487</v>
      </c>
      <c r="I83" s="5">
        <f t="shared" si="12"/>
        <v>1901261.144877021</v>
      </c>
      <c r="J83">
        <f t="shared" si="13"/>
        <v>4227157.3372091474</v>
      </c>
      <c r="K83">
        <f t="shared" si="14"/>
        <v>26.729119401440521</v>
      </c>
      <c r="L83">
        <f t="shared" si="15"/>
        <v>0.65240051498979135</v>
      </c>
      <c r="M83">
        <f t="shared" si="15"/>
        <v>9.6354364292064065E-2</v>
      </c>
    </row>
    <row r="84" spans="1:13">
      <c r="A84">
        <v>1.1679999999999999E-2</v>
      </c>
      <c r="B84" s="1">
        <v>10695000</v>
      </c>
      <c r="C84">
        <v>24.56</v>
      </c>
      <c r="E84" s="5">
        <f t="shared" si="9"/>
        <v>179.92077132103361</v>
      </c>
      <c r="F84" s="5">
        <f t="shared" si="10"/>
        <v>90.686908544914758</v>
      </c>
      <c r="H84" s="1">
        <f t="shared" si="11"/>
        <v>3278891.9858963727</v>
      </c>
      <c r="I84" s="5">
        <f t="shared" si="12"/>
        <v>1652686.2099933447</v>
      </c>
      <c r="J84">
        <f t="shared" si="13"/>
        <v>3671852.9877811861</v>
      </c>
      <c r="K84">
        <f t="shared" si="14"/>
        <v>26.749841063506587</v>
      </c>
      <c r="L84">
        <f t="shared" si="15"/>
        <v>0.65667573746786478</v>
      </c>
      <c r="M84">
        <f t="shared" si="15"/>
        <v>8.9162909751896904E-2</v>
      </c>
    </row>
    <row r="85" spans="1:13">
      <c r="A85">
        <v>7.28E-3</v>
      </c>
      <c r="B85" s="1">
        <v>9415500</v>
      </c>
      <c r="C85">
        <v>24.99</v>
      </c>
      <c r="E85" s="5">
        <f t="shared" si="9"/>
        <v>207.04903704533092</v>
      </c>
      <c r="F85" s="5">
        <f t="shared" si="10"/>
        <v>104.44382758323027</v>
      </c>
      <c r="H85" s="1">
        <f t="shared" si="11"/>
        <v>2848359.5567398472</v>
      </c>
      <c r="I85" s="5">
        <f t="shared" si="12"/>
        <v>1436826.6507515807</v>
      </c>
      <c r="J85">
        <f t="shared" si="13"/>
        <v>3190238.7040441381</v>
      </c>
      <c r="K85">
        <f t="shared" si="14"/>
        <v>26.768206634068211</v>
      </c>
      <c r="L85">
        <f t="shared" si="15"/>
        <v>0.66117161021250725</v>
      </c>
      <c r="M85">
        <f t="shared" si="15"/>
        <v>7.1156728053950069E-2</v>
      </c>
    </row>
    <row r="86" spans="1:13">
      <c r="A86">
        <v>4.5199999999999997E-3</v>
      </c>
      <c r="B86" s="1">
        <v>8288700</v>
      </c>
      <c r="C86">
        <v>25.16</v>
      </c>
      <c r="E86" s="5">
        <f t="shared" si="9"/>
        <v>238.56633864157834</v>
      </c>
      <c r="F86" s="5">
        <f t="shared" si="10"/>
        <v>120.42890875549148</v>
      </c>
      <c r="H86" s="1">
        <f t="shared" si="11"/>
        <v>2471338.3259756765</v>
      </c>
      <c r="I86" s="5">
        <f t="shared" si="12"/>
        <v>1247538.0200641735</v>
      </c>
      <c r="J86">
        <f t="shared" si="13"/>
        <v>2768368.5146565833</v>
      </c>
      <c r="K86">
        <f t="shared" si="14"/>
        <v>26.784763132433728</v>
      </c>
      <c r="L86">
        <f t="shared" si="15"/>
        <v>0.66600691125790745</v>
      </c>
      <c r="M86">
        <f t="shared" si="15"/>
        <v>6.4577231018828604E-2</v>
      </c>
    </row>
    <row r="87" spans="1:13">
      <c r="A87">
        <v>2.8300000000000001E-3</v>
      </c>
      <c r="B87" s="1">
        <v>7238600</v>
      </c>
      <c r="C87">
        <v>25.52</v>
      </c>
      <c r="E87" s="5">
        <f t="shared" si="9"/>
        <v>274.22135477501513</v>
      </c>
      <c r="F87" s="5">
        <f t="shared" si="10"/>
        <v>138.51582624963223</v>
      </c>
      <c r="H87" s="1">
        <f t="shared" si="11"/>
        <v>2149451.8621547171</v>
      </c>
      <c r="I87" s="5">
        <f t="shared" si="12"/>
        <v>1085740.0252961565</v>
      </c>
      <c r="J87">
        <f t="shared" si="13"/>
        <v>2408106.0421523135</v>
      </c>
      <c r="K87">
        <f t="shared" si="14"/>
        <v>26.79944276280316</v>
      </c>
      <c r="L87">
        <f t="shared" si="15"/>
        <v>0.66732433866323415</v>
      </c>
      <c r="M87">
        <f t="shared" si="15"/>
        <v>5.0134904498556454E-2</v>
      </c>
    </row>
    <row r="88" spans="1:13">
      <c r="A88">
        <v>1.7600000000000001E-3</v>
      </c>
      <c r="B88" s="1">
        <v>6339600</v>
      </c>
      <c r="C88">
        <v>26</v>
      </c>
      <c r="E88" s="5">
        <f t="shared" si="9"/>
        <v>315.86194524152103</v>
      </c>
      <c r="F88" s="5">
        <f t="shared" si="10"/>
        <v>159.64355312244112</v>
      </c>
      <c r="H88" s="1">
        <f t="shared" si="11"/>
        <v>1865638.8573839213</v>
      </c>
      <c r="I88" s="5">
        <f t="shared" si="12"/>
        <v>942934.78693142917</v>
      </c>
      <c r="J88">
        <f t="shared" si="13"/>
        <v>2090390.9583104791</v>
      </c>
      <c r="K88">
        <f t="shared" si="14"/>
        <v>26.813034646471834</v>
      </c>
      <c r="L88">
        <f t="shared" si="15"/>
        <v>0.67026453430650523</v>
      </c>
      <c r="M88">
        <f t="shared" si="15"/>
        <v>3.127056332583978E-2</v>
      </c>
    </row>
    <row r="89" spans="1:13">
      <c r="A89">
        <v>1.1000000000000001E-3</v>
      </c>
      <c r="B89" s="1">
        <v>5535400</v>
      </c>
      <c r="C89">
        <v>26.47</v>
      </c>
      <c r="E89" s="5">
        <f t="shared" si="9"/>
        <v>363.31492106546159</v>
      </c>
      <c r="F89" s="5">
        <f t="shared" si="10"/>
        <v>183.72640403109941</v>
      </c>
      <c r="H89" s="1">
        <f t="shared" si="11"/>
        <v>1621609.4889968934</v>
      </c>
      <c r="I89" s="5">
        <f t="shared" si="12"/>
        <v>820039.20808533719</v>
      </c>
      <c r="J89">
        <f t="shared" si="13"/>
        <v>1817163.0740255518</v>
      </c>
      <c r="K89">
        <f t="shared" si="14"/>
        <v>26.825478706744942</v>
      </c>
      <c r="L89">
        <f t="shared" si="15"/>
        <v>0.67171964554945407</v>
      </c>
      <c r="M89">
        <f t="shared" si="15"/>
        <v>1.3429494021342773E-2</v>
      </c>
    </row>
    <row r="90" spans="1:13">
      <c r="A90" s="1">
        <v>6.8400000000000004E-4</v>
      </c>
      <c r="B90" s="1">
        <v>4811100</v>
      </c>
      <c r="C90">
        <v>27.12</v>
      </c>
      <c r="E90" s="5">
        <f t="shared" si="9"/>
        <v>418.5598934172836</v>
      </c>
      <c r="F90" s="5">
        <f t="shared" si="10"/>
        <v>211.77204909690829</v>
      </c>
      <c r="H90" s="1">
        <f t="shared" si="11"/>
        <v>1407282.0978203679</v>
      </c>
      <c r="I90" s="5">
        <f t="shared" si="12"/>
        <v>712019.99570393807</v>
      </c>
      <c r="J90">
        <f t="shared" si="13"/>
        <v>1577154.2020766174</v>
      </c>
      <c r="K90">
        <f t="shared" si="14"/>
        <v>26.837311613015654</v>
      </c>
      <c r="L90">
        <f t="shared" si="15"/>
        <v>0.67218428174915978</v>
      </c>
      <c r="M90">
        <f t="shared" si="15"/>
        <v>1.0423613089393328E-2</v>
      </c>
    </row>
    <row r="91" spans="1:13">
      <c r="A91" s="1">
        <v>4.28E-4</v>
      </c>
      <c r="B91" s="1">
        <v>4190900</v>
      </c>
      <c r="C91">
        <v>27.58</v>
      </c>
      <c r="E91" s="5">
        <f t="shared" si="9"/>
        <v>481.33338047343017</v>
      </c>
      <c r="F91" s="5">
        <f t="shared" si="10"/>
        <v>243.65070880981449</v>
      </c>
      <c r="H91" s="1">
        <f t="shared" si="11"/>
        <v>1223508.2009934962</v>
      </c>
      <c r="I91" s="5">
        <f t="shared" si="12"/>
        <v>619339.21996740077</v>
      </c>
      <c r="J91">
        <f t="shared" si="13"/>
        <v>1371332.704812428</v>
      </c>
      <c r="K91">
        <f t="shared" si="14"/>
        <v>26.848509353943189</v>
      </c>
      <c r="L91">
        <f t="shared" si="15"/>
        <v>0.67278324350081653</v>
      </c>
      <c r="M91">
        <f t="shared" si="15"/>
        <v>2.6522503482842963E-2</v>
      </c>
    </row>
    <row r="92" spans="1:13">
      <c r="A92" s="1">
        <v>2.656E-4</v>
      </c>
      <c r="B92" s="1">
        <v>3629800</v>
      </c>
      <c r="C92">
        <v>28.61</v>
      </c>
      <c r="E92" s="5">
        <f t="shared" si="9"/>
        <v>554.92294971842216</v>
      </c>
      <c r="F92" s="5">
        <f t="shared" si="10"/>
        <v>281.03759975136802</v>
      </c>
      <c r="H92" s="1">
        <f t="shared" si="11"/>
        <v>1061046.6059644774</v>
      </c>
      <c r="I92" s="5">
        <f t="shared" si="12"/>
        <v>537361.07240816276</v>
      </c>
      <c r="J92">
        <f t="shared" si="13"/>
        <v>1189359.837126001</v>
      </c>
      <c r="K92">
        <f t="shared" si="14"/>
        <v>26.859676941895682</v>
      </c>
      <c r="L92">
        <f t="shared" si="15"/>
        <v>0.67233460875916007</v>
      </c>
      <c r="M92">
        <f t="shared" si="15"/>
        <v>6.1178715767365173E-2</v>
      </c>
    </row>
    <row r="93" spans="1:13">
      <c r="A93" s="1">
        <v>1.6559999999999999E-4</v>
      </c>
      <c r="B93" s="1">
        <v>3122200</v>
      </c>
      <c r="C93">
        <v>29.02</v>
      </c>
      <c r="E93" s="5">
        <f t="shared" si="9"/>
        <v>638.89813329307242</v>
      </c>
      <c r="F93" s="5">
        <f t="shared" si="10"/>
        <v>323.7217859429831</v>
      </c>
      <c r="H93" s="1">
        <f t="shared" si="11"/>
        <v>921404.53508530185</v>
      </c>
      <c r="I93" s="5">
        <f t="shared" si="12"/>
        <v>466864.28732599365</v>
      </c>
      <c r="J93">
        <f t="shared" si="13"/>
        <v>1032932.0307049101</v>
      </c>
      <c r="K93">
        <f t="shared" si="14"/>
        <v>26.870769191376052</v>
      </c>
      <c r="L93">
        <f t="shared" si="15"/>
        <v>0.66916532230321246</v>
      </c>
      <c r="M93">
        <f t="shared" si="15"/>
        <v>7.4060331103513011E-2</v>
      </c>
    </row>
    <row r="94" spans="1:13">
      <c r="A94" s="1">
        <v>1.032E-4</v>
      </c>
      <c r="B94" s="1">
        <v>2686500</v>
      </c>
      <c r="C94">
        <v>29.99</v>
      </c>
      <c r="E94" s="5">
        <f t="shared" si="9"/>
        <v>735.72592846559371</v>
      </c>
      <c r="F94" s="5">
        <f t="shared" si="10"/>
        <v>372.96740900472952</v>
      </c>
      <c r="H94" s="1">
        <f t="shared" si="11"/>
        <v>799978.33307519031</v>
      </c>
      <c r="I94" s="5">
        <f t="shared" si="12"/>
        <v>405539.39259587933</v>
      </c>
      <c r="J94">
        <f t="shared" si="13"/>
        <v>896898.84175239899</v>
      </c>
      <c r="K94">
        <f t="shared" si="14"/>
        <v>26.88218097611357</v>
      </c>
      <c r="L94">
        <f t="shared" si="15"/>
        <v>0.66614597366372641</v>
      </c>
      <c r="M94">
        <f t="shared" si="15"/>
        <v>0.10362851029964749</v>
      </c>
    </row>
    <row r="95" spans="1:13">
      <c r="A95" s="1">
        <v>6.4399999999999993E-5</v>
      </c>
      <c r="B95" s="1">
        <v>2303800</v>
      </c>
      <c r="C95">
        <v>30.6</v>
      </c>
      <c r="E95" s="5">
        <f t="shared" si="9"/>
        <v>846.92903179696623</v>
      </c>
      <c r="F95" s="5">
        <f t="shared" si="10"/>
        <v>429.56303834118773</v>
      </c>
      <c r="H95" s="1">
        <f t="shared" si="11"/>
        <v>694792.62723995512</v>
      </c>
      <c r="I95" s="5">
        <f t="shared" si="12"/>
        <v>352399.34016785526</v>
      </c>
      <c r="J95">
        <f t="shared" si="13"/>
        <v>779052.04564120038</v>
      </c>
      <c r="K95">
        <f t="shared" si="14"/>
        <v>26.894157593187224</v>
      </c>
      <c r="L95">
        <f t="shared" si="15"/>
        <v>0.6618404177267122</v>
      </c>
      <c r="M95">
        <f t="shared" si="15"/>
        <v>0.12110596100695352</v>
      </c>
    </row>
    <row r="96" spans="1:13">
      <c r="A96" s="1">
        <v>4.0000000000000003E-5</v>
      </c>
      <c r="B96" s="1">
        <v>1978500</v>
      </c>
      <c r="C96">
        <v>31.34</v>
      </c>
      <c r="E96" s="5">
        <f t="shared" si="9"/>
        <v>976.35248201142178</v>
      </c>
      <c r="F96" s="5">
        <f t="shared" si="10"/>
        <v>495.48581400100659</v>
      </c>
      <c r="H96" s="1">
        <f t="shared" si="11"/>
        <v>602553.20587979129</v>
      </c>
      <c r="I96" s="5">
        <f t="shared" si="12"/>
        <v>305787.68548751622</v>
      </c>
      <c r="J96">
        <f t="shared" si="13"/>
        <v>675704.42836481857</v>
      </c>
      <c r="K96">
        <f t="shared" si="14"/>
        <v>26.90718358655441</v>
      </c>
      <c r="L96">
        <f t="shared" si="15"/>
        <v>0.65847640719493639</v>
      </c>
      <c r="M96">
        <f t="shared" si="15"/>
        <v>0.14144277005250766</v>
      </c>
    </row>
  </sheetData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6"/>
  <sheetViews>
    <sheetView topLeftCell="J1" zoomScale="85" zoomScaleNormal="85" workbookViewId="0">
      <selection activeCell="Q8" sqref="Q8"/>
    </sheetView>
  </sheetViews>
  <sheetFormatPr defaultRowHeight="14.4"/>
  <cols>
    <col min="16" max="16" width="13.77734375" customWidth="1"/>
  </cols>
  <sheetData>
    <row r="1" spans="1:23">
      <c r="A1" t="s">
        <v>19</v>
      </c>
      <c r="B1" t="s">
        <v>20</v>
      </c>
      <c r="C1" t="s">
        <v>21</v>
      </c>
      <c r="E1" t="s">
        <v>0</v>
      </c>
      <c r="F1" t="s">
        <v>1</v>
      </c>
      <c r="H1" t="s">
        <v>27</v>
      </c>
      <c r="I1" t="s">
        <v>28</v>
      </c>
      <c r="J1" t="s">
        <v>25</v>
      </c>
      <c r="K1" t="s">
        <v>24</v>
      </c>
      <c r="L1" t="s">
        <v>30</v>
      </c>
      <c r="M1" t="s">
        <v>31</v>
      </c>
      <c r="O1" t="s">
        <v>42</v>
      </c>
      <c r="P1" s="5">
        <f>Q1*10^8</f>
        <v>739817778.35993934</v>
      </c>
      <c r="Q1" s="19">
        <v>7.3981777835993929</v>
      </c>
      <c r="R1" s="5">
        <v>700000000.00000012</v>
      </c>
      <c r="T1" s="8">
        <v>5</v>
      </c>
    </row>
    <row r="2" spans="1:23">
      <c r="A2">
        <v>30000</v>
      </c>
      <c r="B2" s="1">
        <v>215740000</v>
      </c>
      <c r="C2">
        <v>17.600000000000001</v>
      </c>
      <c r="E2" s="5">
        <f>1+$P$2*(A2*$P$6)^(-$P$4)*COS($P$4*PI()/2)+$P$3*(A2*$P$6)^(-$P$5)*COS($P$5*PI()/2)</f>
        <v>3.3656649377279497</v>
      </c>
      <c r="F2" s="5">
        <f>$P$2*(A2*$P$6)^(-$P$4)*SIN($P$4*PI()/2)+$P$3*(A2*$P$6)^(-$P$5)*SIN($P$5*PI()/2)+($P$7*A2*$P$8)^-1</f>
        <v>1.393177992729258</v>
      </c>
      <c r="H2" s="1">
        <f>$P$1*E2/(E2^2+F2^2)</f>
        <v>187658851.62216365</v>
      </c>
      <c r="I2" s="5">
        <f>$P$1*F2/(E2^2+F2^2)</f>
        <v>77679206.652500197</v>
      </c>
      <c r="J2">
        <f>(H2^2+I2^2)^0.5</f>
        <v>203100723.13586444</v>
      </c>
      <c r="K2">
        <f>DEGREES(ATAN(I2/H2))</f>
        <v>22.48654235966584</v>
      </c>
      <c r="L2">
        <f t="shared" ref="L2:M33" si="0">ABS((J2-B2)/B2)</f>
        <v>5.8585690479908983E-2</v>
      </c>
      <c r="M2">
        <f t="shared" si="0"/>
        <v>0.27764445225374085</v>
      </c>
      <c r="O2" t="s">
        <v>43</v>
      </c>
      <c r="P2" s="5">
        <f>Q2</f>
        <v>7.3661357479743508</v>
      </c>
      <c r="Q2" s="19">
        <v>7.3661357479743508</v>
      </c>
      <c r="R2" s="5">
        <v>6.9375783123541748</v>
      </c>
      <c r="T2" s="8">
        <v>5</v>
      </c>
    </row>
    <row r="3" spans="1:23">
      <c r="A3">
        <v>18720</v>
      </c>
      <c r="B3" s="1">
        <v>194970000</v>
      </c>
      <c r="C3">
        <v>18.41</v>
      </c>
      <c r="E3" s="5">
        <f t="shared" ref="E3:E66" si="1">1+$P$2*(A3*$P$6)^(-$P$4)*COS($P$4*PI()/2)+$P$3*(A3*$P$8)^(-$P$5)*COS($P$5*PI()/2)</f>
        <v>3.5459943005939079</v>
      </c>
      <c r="F3" s="5">
        <f t="shared" ref="F3:F66" si="2">$P$2*(A3*$P$6)^(-$P$4)*SIN($P$4*PI()/2)+$P$3*(A3*$P$8)^(-$P$5)*SIN($P$5*PI()/2)+($P$7*A3*$P$8)^-1</f>
        <v>1.3257328751369486</v>
      </c>
      <c r="H3" s="1">
        <f t="shared" ref="H3:H66" si="3">$P$1*E3/(E3^2+F3^2)</f>
        <v>183048767.14632687</v>
      </c>
      <c r="I3" s="5">
        <f t="shared" ref="I3:I66" si="4">$P$1*F3/(E3^2+F3^2)</f>
        <v>68436028.878706604</v>
      </c>
      <c r="J3">
        <f t="shared" ref="J3:J66" si="5">(H3^2+I3^2)^0.5</f>
        <v>195423491.94116187</v>
      </c>
      <c r="K3">
        <f t="shared" ref="K3:K66" si="6">DEGREES(ATAN(I3/H3))</f>
        <v>20.499148467818259</v>
      </c>
      <c r="L3">
        <f t="shared" si="0"/>
        <v>2.3259575378872183E-3</v>
      </c>
      <c r="M3">
        <f t="shared" si="0"/>
        <v>0.11347900422695592</v>
      </c>
      <c r="O3" t="s">
        <v>44</v>
      </c>
      <c r="P3" s="5">
        <f>Q3</f>
        <v>3.600004108883871</v>
      </c>
      <c r="Q3" s="19">
        <v>3.600004108883871</v>
      </c>
      <c r="R3" s="5">
        <v>2.5138945654900691</v>
      </c>
      <c r="T3" s="8">
        <v>1</v>
      </c>
    </row>
    <row r="4" spans="1:23">
      <c r="A4">
        <v>11640</v>
      </c>
      <c r="B4" s="1">
        <v>175900000</v>
      </c>
      <c r="C4">
        <v>19.3</v>
      </c>
      <c r="E4" s="5">
        <f t="shared" si="1"/>
        <v>3.9408066922423663</v>
      </c>
      <c r="F4" s="5">
        <f t="shared" si="2"/>
        <v>1.5384936611703519</v>
      </c>
      <c r="H4" s="1">
        <f t="shared" si="3"/>
        <v>162903942.72571468</v>
      </c>
      <c r="I4" s="5">
        <f t="shared" si="4"/>
        <v>63597812.030856192</v>
      </c>
      <c r="J4">
        <f t="shared" si="5"/>
        <v>174878175.4556441</v>
      </c>
      <c r="K4">
        <f t="shared" si="6"/>
        <v>21.325707988547773</v>
      </c>
      <c r="L4">
        <f t="shared" si="0"/>
        <v>5.8091219121995403E-3</v>
      </c>
      <c r="M4">
        <f t="shared" si="0"/>
        <v>0.10495896313719026</v>
      </c>
      <c r="O4" t="s">
        <v>37</v>
      </c>
      <c r="P4" s="5">
        <f>Q4*10^(-1)</f>
        <v>0.29855337285955919</v>
      </c>
      <c r="Q4" s="19">
        <v>2.9855337285955916</v>
      </c>
      <c r="R4" s="5">
        <v>0.31189333045201928</v>
      </c>
      <c r="T4" s="8">
        <v>1</v>
      </c>
      <c r="W4" s="1"/>
    </row>
    <row r="5" spans="1:23">
      <c r="A5">
        <v>7260</v>
      </c>
      <c r="B5" s="1">
        <v>158390000</v>
      </c>
      <c r="C5">
        <v>20.190000000000001</v>
      </c>
      <c r="E5" s="5">
        <f t="shared" si="1"/>
        <v>4.3950097062730231</v>
      </c>
      <c r="F5" s="5">
        <f t="shared" si="2"/>
        <v>1.7857532284770599</v>
      </c>
      <c r="H5" s="1">
        <f t="shared" si="3"/>
        <v>144479125.42144486</v>
      </c>
      <c r="I5" s="5">
        <f t="shared" si="4"/>
        <v>58703866.865330592</v>
      </c>
      <c r="J5">
        <f t="shared" si="5"/>
        <v>155949869.08454928</v>
      </c>
      <c r="K5">
        <f t="shared" si="6"/>
        <v>22.112587407694871</v>
      </c>
      <c r="L5">
        <f t="shared" si="0"/>
        <v>1.5405839481348077E-2</v>
      </c>
      <c r="M5">
        <f t="shared" si="0"/>
        <v>9.5224735398458132E-2</v>
      </c>
      <c r="O5" t="s">
        <v>45</v>
      </c>
      <c r="P5" s="5">
        <f>Q5*10^(-1)</f>
        <v>0.63863932945098612</v>
      </c>
      <c r="Q5" s="19">
        <v>6.3863932945098609</v>
      </c>
      <c r="R5" s="5">
        <v>0.66078658828389303</v>
      </c>
      <c r="T5" s="8">
        <v>5</v>
      </c>
    </row>
    <row r="6" spans="1:23">
      <c r="A6">
        <v>4518</v>
      </c>
      <c r="B6" s="1">
        <v>141760000</v>
      </c>
      <c r="C6">
        <v>21.07</v>
      </c>
      <c r="E6" s="5">
        <f t="shared" si="1"/>
        <v>4.9238508119788422</v>
      </c>
      <c r="F6" s="5">
        <f t="shared" si="2"/>
        <v>2.0770269536059658</v>
      </c>
      <c r="H6" s="1">
        <f t="shared" si="3"/>
        <v>127554730.97272237</v>
      </c>
      <c r="I6" s="5">
        <f t="shared" si="4"/>
        <v>53806385.36930564</v>
      </c>
      <c r="J6">
        <f t="shared" si="5"/>
        <v>138438926.96793705</v>
      </c>
      <c r="K6">
        <f t="shared" si="6"/>
        <v>22.871466178691964</v>
      </c>
      <c r="L6">
        <f t="shared" si="0"/>
        <v>2.3427433916922601E-2</v>
      </c>
      <c r="M6">
        <f t="shared" si="0"/>
        <v>8.5499106724820306E-2</v>
      </c>
      <c r="O6" t="s">
        <v>46</v>
      </c>
      <c r="P6" s="5">
        <f>Q6*10^(-3)</f>
        <v>1.3371310108895144E-3</v>
      </c>
      <c r="Q6" s="19">
        <v>1.3371310108895145</v>
      </c>
      <c r="R6" s="5">
        <v>1.0596037122152292E-3</v>
      </c>
      <c r="T6" s="8">
        <v>1</v>
      </c>
    </row>
    <row r="7" spans="1:23">
      <c r="A7">
        <v>2814</v>
      </c>
      <c r="B7" s="1">
        <v>126730000</v>
      </c>
      <c r="C7">
        <v>21.96</v>
      </c>
      <c r="E7" s="5">
        <f t="shared" si="1"/>
        <v>5.5363400460333541</v>
      </c>
      <c r="F7" s="5">
        <f t="shared" si="2"/>
        <v>2.4189386054470683</v>
      </c>
      <c r="H7" s="1">
        <f t="shared" si="3"/>
        <v>112208819.13341382</v>
      </c>
      <c r="I7" s="5">
        <f t="shared" si="4"/>
        <v>49026295.750730187</v>
      </c>
      <c r="J7">
        <f t="shared" si="5"/>
        <v>122451609.89694354</v>
      </c>
      <c r="K7">
        <f t="shared" si="6"/>
        <v>23.601487008323872</v>
      </c>
      <c r="L7">
        <f t="shared" si="0"/>
        <v>3.3759884029483635E-2</v>
      </c>
      <c r="M7">
        <f t="shared" si="0"/>
        <v>7.4748953020212699E-2</v>
      </c>
      <c r="O7" t="s">
        <v>47</v>
      </c>
      <c r="P7" s="5">
        <f>Q7*10^1</f>
        <v>10.076849672046329</v>
      </c>
      <c r="Q7" s="19">
        <v>1.0076849672046329</v>
      </c>
      <c r="R7" s="5">
        <v>14.719514378452837</v>
      </c>
      <c r="T7" s="8">
        <v>1</v>
      </c>
    </row>
    <row r="8" spans="1:23">
      <c r="A8">
        <v>1752</v>
      </c>
      <c r="B8" s="1">
        <v>112590000</v>
      </c>
      <c r="C8">
        <v>22.83</v>
      </c>
      <c r="E8" s="5">
        <f t="shared" si="1"/>
        <v>6.2483545806611538</v>
      </c>
      <c r="F8" s="5">
        <f t="shared" si="2"/>
        <v>2.8225778400185741</v>
      </c>
      <c r="H8" s="1">
        <f t="shared" si="3"/>
        <v>98335543.038951457</v>
      </c>
      <c r="I8" s="5">
        <f t="shared" si="4"/>
        <v>44421250.600436933</v>
      </c>
      <c r="J8">
        <f t="shared" si="5"/>
        <v>107903320.29030567</v>
      </c>
      <c r="K8">
        <f t="shared" si="6"/>
        <v>24.310187305075804</v>
      </c>
      <c r="L8">
        <f t="shared" si="0"/>
        <v>4.1626074337812645E-2</v>
      </c>
      <c r="M8">
        <f t="shared" si="0"/>
        <v>6.4835186380893806E-2</v>
      </c>
      <c r="O8" t="s">
        <v>55</v>
      </c>
      <c r="P8" s="5">
        <f>Q8*10^(-3)</f>
        <v>3.0606971369074688E-2</v>
      </c>
      <c r="Q8" s="17">
        <v>30.606971369074689</v>
      </c>
      <c r="R8" s="1"/>
      <c r="T8" s="1"/>
      <c r="V8">
        <v>124.94</v>
      </c>
    </row>
    <row r="9" spans="1:23">
      <c r="A9">
        <v>1092</v>
      </c>
      <c r="B9" s="1">
        <v>99559000</v>
      </c>
      <c r="C9">
        <v>23.65</v>
      </c>
      <c r="E9" s="5">
        <f t="shared" si="1"/>
        <v>7.0744989431273497</v>
      </c>
      <c r="F9" s="5">
        <f t="shared" si="2"/>
        <v>3.2992178882521408</v>
      </c>
      <c r="H9" s="1">
        <f t="shared" si="3"/>
        <v>85894473.751780584</v>
      </c>
      <c r="I9" s="5">
        <f t="shared" si="4"/>
        <v>40057195.086470053</v>
      </c>
      <c r="J9">
        <f t="shared" si="5"/>
        <v>94775732.649718121</v>
      </c>
      <c r="K9">
        <f t="shared" si="6"/>
        <v>25.002161017236354</v>
      </c>
      <c r="L9">
        <f t="shared" si="0"/>
        <v>4.804454996817846E-2</v>
      </c>
      <c r="M9">
        <f t="shared" si="0"/>
        <v>5.7173827367287752E-2</v>
      </c>
      <c r="P9" s="5"/>
      <c r="R9" s="1"/>
      <c r="T9" s="1"/>
    </row>
    <row r="10" spans="1:23">
      <c r="A10">
        <v>678</v>
      </c>
      <c r="B10" s="1">
        <v>87710000</v>
      </c>
      <c r="C10">
        <v>24.65</v>
      </c>
      <c r="E10" s="5">
        <f t="shared" si="1"/>
        <v>8.0451541200068633</v>
      </c>
      <c r="F10" s="5">
        <f t="shared" si="2"/>
        <v>3.8705717846796115</v>
      </c>
      <c r="H10" s="1">
        <f t="shared" si="3"/>
        <v>74673935.284864083</v>
      </c>
      <c r="I10" s="5">
        <f t="shared" si="4"/>
        <v>35926077.071142502</v>
      </c>
      <c r="J10">
        <f t="shared" si="5"/>
        <v>82866637.585036233</v>
      </c>
      <c r="K10">
        <f t="shared" si="6"/>
        <v>25.692485697483594</v>
      </c>
      <c r="L10">
        <f t="shared" si="0"/>
        <v>5.5220184870183181E-2</v>
      </c>
      <c r="M10">
        <f t="shared" si="0"/>
        <v>4.2291509025703673E-2</v>
      </c>
      <c r="P10" s="5"/>
      <c r="R10" s="1"/>
      <c r="T10" s="1"/>
    </row>
    <row r="11" spans="1:23">
      <c r="A11">
        <v>424.2</v>
      </c>
      <c r="B11" s="1">
        <v>76958000</v>
      </c>
      <c r="C11">
        <v>25.72</v>
      </c>
      <c r="E11" s="5">
        <f t="shared" si="1"/>
        <v>9.1593878565586913</v>
      </c>
      <c r="F11" s="5">
        <f t="shared" si="2"/>
        <v>4.5414163133140226</v>
      </c>
      <c r="H11" s="1">
        <f t="shared" si="3"/>
        <v>64833071.760716617</v>
      </c>
      <c r="I11" s="5">
        <f t="shared" si="4"/>
        <v>32145594.699927907</v>
      </c>
      <c r="J11">
        <f t="shared" si="5"/>
        <v>72364815.01767461</v>
      </c>
      <c r="K11">
        <f t="shared" si="6"/>
        <v>26.373177234258549</v>
      </c>
      <c r="L11">
        <f t="shared" si="0"/>
        <v>5.968430809435523E-2</v>
      </c>
      <c r="M11">
        <f t="shared" si="0"/>
        <v>2.5395693400410181E-2</v>
      </c>
    </row>
    <row r="12" spans="1:23">
      <c r="A12">
        <v>264.60000000000002</v>
      </c>
      <c r="B12" s="1">
        <v>67167000</v>
      </c>
      <c r="C12">
        <v>26.7</v>
      </c>
      <c r="E12" s="5">
        <f t="shared" si="1"/>
        <v>10.469571456237198</v>
      </c>
      <c r="F12" s="5">
        <f t="shared" si="2"/>
        <v>5.3504572825677092</v>
      </c>
      <c r="H12" s="1">
        <f t="shared" si="3"/>
        <v>56030188.205460355</v>
      </c>
      <c r="I12" s="5">
        <f t="shared" si="4"/>
        <v>28634135.578581683</v>
      </c>
      <c r="J12">
        <f t="shared" si="5"/>
        <v>62922934.695323184</v>
      </c>
      <c r="K12">
        <f t="shared" si="6"/>
        <v>27.069229313582206</v>
      </c>
      <c r="L12">
        <f t="shared" si="0"/>
        <v>6.3186762914479069E-2</v>
      </c>
      <c r="M12">
        <f t="shared" si="0"/>
        <v>1.3828813242779261E-2</v>
      </c>
      <c r="O12" t="s">
        <v>29</v>
      </c>
      <c r="P12" s="4">
        <f>SUM(L2:L96)+SUM(M2:M96)</f>
        <v>11.401758823792257</v>
      </c>
    </row>
    <row r="13" spans="1:23">
      <c r="A13">
        <v>164.4</v>
      </c>
      <c r="B13" s="1">
        <v>58274000</v>
      </c>
      <c r="C13">
        <v>27.71</v>
      </c>
      <c r="E13" s="5">
        <f t="shared" si="1"/>
        <v>12.01841095520424</v>
      </c>
      <c r="F13" s="5">
        <f t="shared" si="2"/>
        <v>6.334574331684319</v>
      </c>
      <c r="H13" s="1">
        <f t="shared" si="3"/>
        <v>48174029.55814898</v>
      </c>
      <c r="I13" s="5">
        <f t="shared" si="4"/>
        <v>25391207.891814537</v>
      </c>
      <c r="J13">
        <f t="shared" si="5"/>
        <v>54455950.658075526</v>
      </c>
      <c r="K13">
        <f t="shared" si="6"/>
        <v>27.79248306968173</v>
      </c>
      <c r="L13">
        <f t="shared" si="0"/>
        <v>6.5518916530948171E-2</v>
      </c>
      <c r="M13">
        <f t="shared" si="0"/>
        <v>2.9766535431876105E-3</v>
      </c>
    </row>
    <row r="14" spans="1:23">
      <c r="A14">
        <v>102.6</v>
      </c>
      <c r="B14" s="1">
        <v>50288000</v>
      </c>
      <c r="C14">
        <v>28.78</v>
      </c>
      <c r="E14" s="5">
        <f t="shared" si="1"/>
        <v>13.821858439788564</v>
      </c>
      <c r="F14" s="5">
        <f t="shared" si="2"/>
        <v>7.517447876298287</v>
      </c>
      <c r="H14" s="1">
        <f t="shared" si="3"/>
        <v>41306472.643272847</v>
      </c>
      <c r="I14" s="5">
        <f t="shared" si="4"/>
        <v>22465810.686908964</v>
      </c>
      <c r="J14">
        <f t="shared" si="5"/>
        <v>47020605.398585424</v>
      </c>
      <c r="K14">
        <f t="shared" si="6"/>
        <v>28.540934647554849</v>
      </c>
      <c r="L14">
        <f t="shared" si="0"/>
        <v>6.4973643839774428E-2</v>
      </c>
      <c r="M14">
        <f t="shared" si="0"/>
        <v>8.306648799345109E-3</v>
      </c>
    </row>
    <row r="15" spans="1:23">
      <c r="A15">
        <v>64.2</v>
      </c>
      <c r="B15" s="1">
        <v>43304000</v>
      </c>
      <c r="C15">
        <v>29.9</v>
      </c>
      <c r="E15" s="5">
        <f t="shared" si="1"/>
        <v>15.933541247870133</v>
      </c>
      <c r="F15" s="5">
        <f t="shared" si="2"/>
        <v>8.9516537487585879</v>
      </c>
      <c r="H15" s="1">
        <f t="shared" si="3"/>
        <v>35292125.026088342</v>
      </c>
      <c r="I15" s="5">
        <f t="shared" si="4"/>
        <v>19827537.292356182</v>
      </c>
      <c r="J15">
        <f t="shared" si="5"/>
        <v>40480431.370439053</v>
      </c>
      <c r="K15">
        <f t="shared" si="6"/>
        <v>29.327797425996344</v>
      </c>
      <c r="L15">
        <f t="shared" si="0"/>
        <v>6.5203413762260937E-2</v>
      </c>
      <c r="M15">
        <f t="shared" si="0"/>
        <v>1.9137209832898138E-2</v>
      </c>
    </row>
    <row r="16" spans="1:23">
      <c r="A16">
        <v>39.840000000000003</v>
      </c>
      <c r="B16" s="1">
        <v>37123000</v>
      </c>
      <c r="C16">
        <v>31.01</v>
      </c>
      <c r="E16" s="5">
        <f t="shared" si="1"/>
        <v>18.475198633446041</v>
      </c>
      <c r="F16" s="5">
        <f t="shared" si="2"/>
        <v>10.745822846812235</v>
      </c>
      <c r="H16" s="1">
        <f t="shared" si="3"/>
        <v>29921433.138067946</v>
      </c>
      <c r="I16" s="5">
        <f t="shared" si="4"/>
        <v>17403353.880176529</v>
      </c>
      <c r="J16">
        <f t="shared" si="5"/>
        <v>34614576.22612945</v>
      </c>
      <c r="K16">
        <f t="shared" si="6"/>
        <v>30.183782733477496</v>
      </c>
      <c r="L16">
        <f t="shared" si="0"/>
        <v>6.7570610507516907E-2</v>
      </c>
      <c r="M16">
        <f t="shared" si="0"/>
        <v>2.6643575186149793E-2</v>
      </c>
    </row>
    <row r="17" spans="1:13">
      <c r="A17">
        <v>24.84</v>
      </c>
      <c r="B17" s="1">
        <v>31677000</v>
      </c>
      <c r="C17">
        <v>32.380000000000003</v>
      </c>
      <c r="E17" s="5">
        <f t="shared" si="1"/>
        <v>21.464420738987297</v>
      </c>
      <c r="F17" s="5">
        <f t="shared" si="2"/>
        <v>12.947036750886236</v>
      </c>
      <c r="H17" s="1">
        <f t="shared" si="3"/>
        <v>25272273.243075836</v>
      </c>
      <c r="I17" s="5">
        <f t="shared" si="4"/>
        <v>15243879.834233031</v>
      </c>
      <c r="J17">
        <f t="shared" si="5"/>
        <v>29513787.748664577</v>
      </c>
      <c r="K17">
        <f t="shared" si="6"/>
        <v>31.097789061577611</v>
      </c>
      <c r="L17">
        <f t="shared" si="0"/>
        <v>6.8289681830205617E-2</v>
      </c>
      <c r="M17">
        <f t="shared" si="0"/>
        <v>3.9598855417615542E-2</v>
      </c>
    </row>
    <row r="18" spans="1:13">
      <c r="A18">
        <v>15.48</v>
      </c>
      <c r="B18" s="1">
        <v>27137000</v>
      </c>
      <c r="C18">
        <v>33.69</v>
      </c>
      <c r="E18" s="5">
        <f t="shared" si="1"/>
        <v>25.030977619205554</v>
      </c>
      <c r="F18" s="5">
        <f t="shared" si="2"/>
        <v>15.696095565526937</v>
      </c>
      <c r="H18" s="1">
        <f t="shared" si="3"/>
        <v>21214338.601885658</v>
      </c>
      <c r="I18" s="5">
        <f t="shared" si="4"/>
        <v>13302807.869523903</v>
      </c>
      <c r="J18">
        <f t="shared" si="5"/>
        <v>25040224.829839747</v>
      </c>
      <c r="K18">
        <f t="shared" si="6"/>
        <v>32.09046016385247</v>
      </c>
      <c r="L18">
        <f t="shared" si="0"/>
        <v>7.7266284783146719E-2</v>
      </c>
      <c r="M18">
        <f t="shared" si="0"/>
        <v>4.7478178573687392E-2</v>
      </c>
    </row>
    <row r="19" spans="1:13">
      <c r="A19">
        <v>9.66</v>
      </c>
      <c r="B19" s="1">
        <v>23117000</v>
      </c>
      <c r="C19">
        <v>34.92</v>
      </c>
      <c r="E19" s="5">
        <f t="shared" si="1"/>
        <v>29.288375632764826</v>
      </c>
      <c r="F19" s="5">
        <f t="shared" si="2"/>
        <v>19.142893271929083</v>
      </c>
      <c r="H19" s="1">
        <f t="shared" si="3"/>
        <v>17698914.613062002</v>
      </c>
      <c r="I19" s="5">
        <f t="shared" si="4"/>
        <v>11568017.213211639</v>
      </c>
      <c r="J19">
        <f t="shared" si="5"/>
        <v>21144044.095811483</v>
      </c>
      <c r="K19">
        <f t="shared" si="6"/>
        <v>33.168645755046015</v>
      </c>
      <c r="L19">
        <f t="shared" si="0"/>
        <v>8.534653736161775E-2</v>
      </c>
      <c r="M19">
        <f t="shared" si="0"/>
        <v>5.0153328893298592E-2</v>
      </c>
    </row>
    <row r="20" spans="1:13">
      <c r="A20">
        <v>6</v>
      </c>
      <c r="B20" s="1">
        <v>19630000</v>
      </c>
      <c r="C20">
        <v>36.229999999999997</v>
      </c>
      <c r="E20" s="5">
        <f t="shared" si="1"/>
        <v>34.464630213715985</v>
      </c>
      <c r="F20" s="5">
        <f t="shared" si="2"/>
        <v>23.560774522431085</v>
      </c>
      <c r="H20" s="1">
        <f t="shared" si="3"/>
        <v>14629205.004925212</v>
      </c>
      <c r="I20" s="5">
        <f t="shared" si="4"/>
        <v>10000844.298230475</v>
      </c>
      <c r="J20">
        <f t="shared" si="5"/>
        <v>17720906.459703971</v>
      </c>
      <c r="K20">
        <f t="shared" si="6"/>
        <v>34.357365032946014</v>
      </c>
      <c r="L20">
        <f t="shared" si="0"/>
        <v>9.7253873677841537E-2</v>
      </c>
      <c r="M20">
        <f t="shared" si="0"/>
        <v>5.1687412836157423E-2</v>
      </c>
    </row>
    <row r="21" spans="1:13">
      <c r="A21">
        <v>1250</v>
      </c>
      <c r="B21" s="1">
        <v>109510000</v>
      </c>
      <c r="C21">
        <v>24.02</v>
      </c>
      <c r="E21" s="5">
        <f t="shared" si="1"/>
        <v>6.8254263388832177</v>
      </c>
      <c r="F21" s="5">
        <f t="shared" si="2"/>
        <v>3.1545795247647148</v>
      </c>
      <c r="H21" s="1">
        <f t="shared" si="3"/>
        <v>89313172.075132459</v>
      </c>
      <c r="I21" s="5">
        <f t="shared" si="4"/>
        <v>41278813.942353673</v>
      </c>
      <c r="J21">
        <f t="shared" si="5"/>
        <v>98390971.062438816</v>
      </c>
      <c r="K21">
        <f t="shared" si="6"/>
        <v>24.805463176774758</v>
      </c>
      <c r="L21">
        <f t="shared" si="0"/>
        <v>0.10153437072012769</v>
      </c>
      <c r="M21">
        <f t="shared" si="0"/>
        <v>3.2700382047242231E-2</v>
      </c>
    </row>
    <row r="22" spans="1:13">
      <c r="A22">
        <v>780</v>
      </c>
      <c r="B22" s="1">
        <v>95400000</v>
      </c>
      <c r="C22">
        <v>25.12</v>
      </c>
      <c r="E22" s="5">
        <f t="shared" si="1"/>
        <v>7.7440024791334574</v>
      </c>
      <c r="F22" s="5">
        <f t="shared" si="2"/>
        <v>3.691999972746788</v>
      </c>
      <c r="H22" s="1">
        <f t="shared" si="3"/>
        <v>77841258.152588785</v>
      </c>
      <c r="I22" s="5">
        <f t="shared" si="4"/>
        <v>37111290.156778462</v>
      </c>
      <c r="J22">
        <f t="shared" si="5"/>
        <v>86235197.732008308</v>
      </c>
      <c r="K22">
        <f t="shared" si="6"/>
        <v>25.489754058103518</v>
      </c>
      <c r="L22">
        <f t="shared" si="0"/>
        <v>9.6067109727376226E-2</v>
      </c>
      <c r="M22">
        <f t="shared" si="0"/>
        <v>1.4719508682464849E-2</v>
      </c>
    </row>
    <row r="23" spans="1:13">
      <c r="A23">
        <v>485</v>
      </c>
      <c r="B23" s="1">
        <v>83080000</v>
      </c>
      <c r="C23">
        <v>26.09</v>
      </c>
      <c r="E23" s="5">
        <f t="shared" si="1"/>
        <v>8.8234296187117511</v>
      </c>
      <c r="F23" s="5">
        <f t="shared" si="2"/>
        <v>4.3374711101063896</v>
      </c>
      <c r="H23" s="1">
        <f t="shared" si="3"/>
        <v>67528312.808660984</v>
      </c>
      <c r="I23" s="5">
        <f t="shared" si="4"/>
        <v>33195947.446630053</v>
      </c>
      <c r="J23">
        <f t="shared" si="5"/>
        <v>75246554.457089871</v>
      </c>
      <c r="K23">
        <f t="shared" si="6"/>
        <v>26.178067732919875</v>
      </c>
      <c r="L23">
        <f t="shared" si="0"/>
        <v>9.4287981980141169E-2</v>
      </c>
      <c r="M23">
        <f t="shared" si="0"/>
        <v>3.3755359494010997E-3</v>
      </c>
    </row>
    <row r="24" spans="1:13">
      <c r="A24">
        <v>302.5</v>
      </c>
      <c r="B24" s="1">
        <v>72214000</v>
      </c>
      <c r="C24">
        <v>27.03</v>
      </c>
      <c r="E24" s="5">
        <f t="shared" si="1"/>
        <v>10.076821923169124</v>
      </c>
      <c r="F24" s="5">
        <f t="shared" si="2"/>
        <v>5.1056591801777076</v>
      </c>
      <c r="H24" s="1">
        <f t="shared" si="3"/>
        <v>58420236.778021164</v>
      </c>
      <c r="I24" s="5">
        <f t="shared" si="4"/>
        <v>29599989.01320795</v>
      </c>
      <c r="J24">
        <f t="shared" si="5"/>
        <v>65491094.163879171</v>
      </c>
      <c r="K24">
        <f t="shared" si="6"/>
        <v>26.870127107981936</v>
      </c>
      <c r="L24">
        <f t="shared" si="0"/>
        <v>9.3096987234065814E-2</v>
      </c>
      <c r="M24">
        <f t="shared" si="0"/>
        <v>5.9146463935651041E-3</v>
      </c>
    </row>
    <row r="25" spans="1:13">
      <c r="A25">
        <v>188.25</v>
      </c>
      <c r="B25" s="1">
        <v>62504000</v>
      </c>
      <c r="C25">
        <v>27.94</v>
      </c>
      <c r="E25" s="5">
        <f t="shared" si="1"/>
        <v>11.55184593019788</v>
      </c>
      <c r="F25" s="5">
        <f t="shared" si="2"/>
        <v>6.0349996902834011</v>
      </c>
      <c r="H25" s="1">
        <f t="shared" si="3"/>
        <v>50311672.702203922</v>
      </c>
      <c r="I25" s="5">
        <f t="shared" si="4"/>
        <v>26284191.376004562</v>
      </c>
      <c r="J25">
        <f t="shared" si="5"/>
        <v>56763748.346846543</v>
      </c>
      <c r="K25">
        <f t="shared" si="6"/>
        <v>27.583795521364646</v>
      </c>
      <c r="L25">
        <f t="shared" si="0"/>
        <v>9.1838148808931541E-2</v>
      </c>
      <c r="M25">
        <f t="shared" si="0"/>
        <v>1.2748907610427893E-2</v>
      </c>
    </row>
    <row r="26" spans="1:13">
      <c r="A26">
        <v>117.25</v>
      </c>
      <c r="B26" s="1">
        <v>53890000</v>
      </c>
      <c r="C26">
        <v>28.87</v>
      </c>
      <c r="E26" s="5">
        <f t="shared" si="1"/>
        <v>13.281235847828611</v>
      </c>
      <c r="F26" s="5">
        <f t="shared" si="2"/>
        <v>7.1587391417545927</v>
      </c>
      <c r="H26" s="1">
        <f t="shared" si="3"/>
        <v>43163536.349629849</v>
      </c>
      <c r="I26" s="5">
        <f t="shared" si="4"/>
        <v>23265643.401187029</v>
      </c>
      <c r="J26">
        <f t="shared" si="5"/>
        <v>49034488.200418845</v>
      </c>
      <c r="K26">
        <f t="shared" si="6"/>
        <v>28.325178957811694</v>
      </c>
      <c r="L26">
        <f t="shared" si="0"/>
        <v>9.0100423076287905E-2</v>
      </c>
      <c r="M26">
        <f t="shared" si="0"/>
        <v>1.887152899855583E-2</v>
      </c>
    </row>
    <row r="27" spans="1:13">
      <c r="A27">
        <v>73</v>
      </c>
      <c r="B27" s="1">
        <v>46208000</v>
      </c>
      <c r="C27">
        <v>29.83</v>
      </c>
      <c r="E27" s="5">
        <f t="shared" si="1"/>
        <v>15.319945547078623</v>
      </c>
      <c r="F27" s="5">
        <f t="shared" si="2"/>
        <v>8.5295433358863271</v>
      </c>
      <c r="H27" s="1">
        <f t="shared" si="3"/>
        <v>36863966.438885309</v>
      </c>
      <c r="I27" s="5">
        <f t="shared" si="4"/>
        <v>20524407.10751031</v>
      </c>
      <c r="J27">
        <f t="shared" si="5"/>
        <v>42192455.590094328</v>
      </c>
      <c r="K27">
        <f t="shared" si="6"/>
        <v>29.107340715505661</v>
      </c>
      <c r="L27">
        <f t="shared" si="0"/>
        <v>8.6901497790548649E-2</v>
      </c>
      <c r="M27">
        <f t="shared" si="0"/>
        <v>2.4225923047078029E-2</v>
      </c>
    </row>
    <row r="28" spans="1:13">
      <c r="A28">
        <v>45.5</v>
      </c>
      <c r="B28" s="1">
        <v>39533000</v>
      </c>
      <c r="C28">
        <v>30.87</v>
      </c>
      <c r="E28" s="5">
        <f t="shared" si="1"/>
        <v>17.72330106896537</v>
      </c>
      <c r="F28" s="5">
        <f t="shared" si="2"/>
        <v>10.207487530295134</v>
      </c>
      <c r="H28" s="1">
        <f t="shared" si="3"/>
        <v>31345340.934899308</v>
      </c>
      <c r="I28" s="5">
        <f t="shared" si="4"/>
        <v>18052910.994447853</v>
      </c>
      <c r="J28">
        <f t="shared" si="5"/>
        <v>36172337.409939803</v>
      </c>
      <c r="K28">
        <f t="shared" si="6"/>
        <v>29.939190025855861</v>
      </c>
      <c r="L28">
        <f t="shared" si="0"/>
        <v>8.500904535603665E-2</v>
      </c>
      <c r="M28">
        <f t="shared" si="0"/>
        <v>3.0152574478268208E-2</v>
      </c>
    </row>
    <row r="29" spans="1:13">
      <c r="A29">
        <v>28.25</v>
      </c>
      <c r="B29" s="1">
        <v>33578000</v>
      </c>
      <c r="C29">
        <v>31.9</v>
      </c>
      <c r="E29" s="5">
        <f t="shared" si="1"/>
        <v>20.598401312516181</v>
      </c>
      <c r="F29" s="5">
        <f t="shared" si="2"/>
        <v>12.29943578400712</v>
      </c>
      <c r="H29" s="1">
        <f t="shared" si="3"/>
        <v>26476461.049191408</v>
      </c>
      <c r="I29" s="5">
        <f t="shared" si="4"/>
        <v>15809262.453024639</v>
      </c>
      <c r="J29">
        <f t="shared" si="5"/>
        <v>30837246.456160191</v>
      </c>
      <c r="K29">
        <f t="shared" si="6"/>
        <v>30.841692685181751</v>
      </c>
      <c r="L29">
        <f t="shared" si="0"/>
        <v>8.1623489899333157E-2</v>
      </c>
      <c r="M29">
        <f t="shared" si="0"/>
        <v>3.3175777893988942E-2</v>
      </c>
    </row>
    <row r="30" spans="1:13">
      <c r="A30">
        <v>17.675000000000001</v>
      </c>
      <c r="B30" s="1">
        <v>28386000</v>
      </c>
      <c r="C30">
        <v>32.99</v>
      </c>
      <c r="E30" s="5">
        <f t="shared" si="1"/>
        <v>23.966026199379119</v>
      </c>
      <c r="F30" s="5">
        <f t="shared" si="2"/>
        <v>14.861665138349384</v>
      </c>
      <c r="H30" s="1">
        <f t="shared" si="3"/>
        <v>22295789.134954222</v>
      </c>
      <c r="I30" s="5">
        <f t="shared" si="4"/>
        <v>13825927.976642299</v>
      </c>
      <c r="J30">
        <f t="shared" si="5"/>
        <v>26234681.198094305</v>
      </c>
      <c r="K30">
        <f t="shared" si="6"/>
        <v>31.803625088674718</v>
      </c>
      <c r="L30">
        <f t="shared" si="0"/>
        <v>7.5788022331631621E-2</v>
      </c>
      <c r="M30">
        <f t="shared" si="0"/>
        <v>3.5961652359056816E-2</v>
      </c>
    </row>
    <row r="31" spans="1:13">
      <c r="A31">
        <v>11.025</v>
      </c>
      <c r="B31" s="1">
        <v>23873000</v>
      </c>
      <c r="C31">
        <v>34.14</v>
      </c>
      <c r="E31" s="5">
        <f t="shared" si="1"/>
        <v>28.015761513698234</v>
      </c>
      <c r="F31" s="5">
        <f t="shared" si="2"/>
        <v>18.094356645937872</v>
      </c>
      <c r="H31" s="1">
        <f t="shared" si="3"/>
        <v>18634154.641452897</v>
      </c>
      <c r="I31" s="5">
        <f t="shared" si="4"/>
        <v>12035119.577711547</v>
      </c>
      <c r="J31">
        <f t="shared" si="5"/>
        <v>22182782.117024824</v>
      </c>
      <c r="K31">
        <f t="shared" si="6"/>
        <v>32.856939977208157</v>
      </c>
      <c r="L31">
        <f t="shared" si="0"/>
        <v>7.0800397225952993E-2</v>
      </c>
      <c r="M31">
        <f t="shared" si="0"/>
        <v>3.7582308810540241E-2</v>
      </c>
    </row>
    <row r="32" spans="1:13">
      <c r="A32">
        <v>6.85</v>
      </c>
      <c r="B32" s="1">
        <v>19971000</v>
      </c>
      <c r="C32">
        <v>35.33</v>
      </c>
      <c r="E32" s="5">
        <f t="shared" si="1"/>
        <v>32.92484316974614</v>
      </c>
      <c r="F32" s="5">
        <f t="shared" si="2"/>
        <v>22.221496703612562</v>
      </c>
      <c r="H32" s="1">
        <f t="shared" si="3"/>
        <v>15437801.697703348</v>
      </c>
      <c r="I32" s="5">
        <f t="shared" si="4"/>
        <v>10419216.20607022</v>
      </c>
      <c r="J32">
        <f t="shared" si="5"/>
        <v>18624870.136633132</v>
      </c>
      <c r="K32">
        <f t="shared" si="6"/>
        <v>34.01603541449613</v>
      </c>
      <c r="L32">
        <f t="shared" si="0"/>
        <v>6.7404229300829621E-2</v>
      </c>
      <c r="M32">
        <f t="shared" si="0"/>
        <v>3.7191185550633117E-2</v>
      </c>
    </row>
    <row r="33" spans="1:13">
      <c r="A33">
        <v>4.2750000000000004</v>
      </c>
      <c r="B33" s="1">
        <v>16627000</v>
      </c>
      <c r="C33">
        <v>36.590000000000003</v>
      </c>
      <c r="E33" s="5">
        <f t="shared" si="1"/>
        <v>38.800996057177201</v>
      </c>
      <c r="F33" s="5">
        <f t="shared" si="2"/>
        <v>27.441834393011316</v>
      </c>
      <c r="H33" s="1">
        <f t="shared" si="3"/>
        <v>12709655.555730954</v>
      </c>
      <c r="I33" s="5">
        <f t="shared" si="4"/>
        <v>8988848.1841710415</v>
      </c>
      <c r="J33">
        <f t="shared" si="5"/>
        <v>15567104.291530835</v>
      </c>
      <c r="K33">
        <f t="shared" si="6"/>
        <v>35.269692469516698</v>
      </c>
      <c r="L33">
        <f t="shared" si="0"/>
        <v>6.3745456695084232E-2</v>
      </c>
      <c r="M33">
        <f t="shared" si="0"/>
        <v>3.6083835214083218E-2</v>
      </c>
    </row>
    <row r="34" spans="1:13">
      <c r="A34">
        <v>2.6749999999999998</v>
      </c>
      <c r="B34" s="1">
        <v>13751000</v>
      </c>
      <c r="C34">
        <v>37.909999999999997</v>
      </c>
      <c r="E34" s="5">
        <f t="shared" si="1"/>
        <v>45.890682098364742</v>
      </c>
      <c r="F34" s="5">
        <f t="shared" si="2"/>
        <v>34.116404608809511</v>
      </c>
      <c r="H34" s="1">
        <f t="shared" si="3"/>
        <v>10382859.116052084</v>
      </c>
      <c r="I34" s="5">
        <f t="shared" si="4"/>
        <v>7718905.1546505895</v>
      </c>
      <c r="J34">
        <f t="shared" si="5"/>
        <v>12937745.561351765</v>
      </c>
      <c r="K34">
        <f t="shared" si="6"/>
        <v>36.628135046206673</v>
      </c>
      <c r="L34">
        <f t="shared" ref="L34:M65" si="7">ABS((J34-B34)/B34)</f>
        <v>5.914147615796924E-2</v>
      </c>
      <c r="M34">
        <f t="shared" si="7"/>
        <v>3.3813372561153368E-2</v>
      </c>
    </row>
    <row r="35" spans="1:13">
      <c r="A35">
        <v>1.66</v>
      </c>
      <c r="B35" s="1">
        <v>11293000</v>
      </c>
      <c r="C35">
        <v>39.29</v>
      </c>
      <c r="E35" s="5">
        <f t="shared" si="1"/>
        <v>54.707218272693048</v>
      </c>
      <c r="F35" s="5">
        <f t="shared" si="2"/>
        <v>42.943853669535585</v>
      </c>
      <c r="H35" s="1">
        <f t="shared" si="3"/>
        <v>8367359.5911595197</v>
      </c>
      <c r="I35" s="5">
        <f t="shared" si="4"/>
        <v>6568176.5081171449</v>
      </c>
      <c r="J35">
        <f t="shared" si="5"/>
        <v>10637370.406710068</v>
      </c>
      <c r="K35">
        <f t="shared" si="6"/>
        <v>38.131063050295026</v>
      </c>
      <c r="L35">
        <f t="shared" si="7"/>
        <v>5.8056282058791486E-2</v>
      </c>
      <c r="M35">
        <f t="shared" si="7"/>
        <v>2.9496995411172643E-2</v>
      </c>
    </row>
    <row r="36" spans="1:13">
      <c r="A36">
        <v>1.0349999999999999</v>
      </c>
      <c r="B36" s="1">
        <v>9200800</v>
      </c>
      <c r="C36">
        <v>40.81</v>
      </c>
      <c r="E36" s="5">
        <f t="shared" si="1"/>
        <v>65.447049077571961</v>
      </c>
      <c r="F36" s="5">
        <f t="shared" si="2"/>
        <v>54.417254088765205</v>
      </c>
      <c r="H36" s="1">
        <f t="shared" si="3"/>
        <v>6683488.3070883723</v>
      </c>
      <c r="I36" s="5">
        <f t="shared" si="4"/>
        <v>5557119.6338438801</v>
      </c>
      <c r="J36">
        <f t="shared" si="5"/>
        <v>8691984.5015876628</v>
      </c>
      <c r="K36">
        <f t="shared" si="6"/>
        <v>39.742504783071141</v>
      </c>
      <c r="L36">
        <f t="shared" si="7"/>
        <v>5.5301223634068468E-2</v>
      </c>
      <c r="M36">
        <f t="shared" si="7"/>
        <v>2.6157687256281831E-2</v>
      </c>
    </row>
    <row r="37" spans="1:13">
      <c r="A37">
        <v>0.64500000000000002</v>
      </c>
      <c r="B37" s="1">
        <v>7409600</v>
      </c>
      <c r="C37">
        <v>42.39</v>
      </c>
      <c r="E37" s="5">
        <f t="shared" si="1"/>
        <v>78.746263448112117</v>
      </c>
      <c r="F37" s="5">
        <f t="shared" si="2"/>
        <v>69.61882945900031</v>
      </c>
      <c r="H37" s="1">
        <f t="shared" si="3"/>
        <v>5273278.0054884003</v>
      </c>
      <c r="I37" s="5">
        <f t="shared" si="4"/>
        <v>4662055.3925825115</v>
      </c>
      <c r="J37">
        <f t="shared" si="5"/>
        <v>7038623.544889682</v>
      </c>
      <c r="K37">
        <f t="shared" si="6"/>
        <v>41.479595218292161</v>
      </c>
      <c r="L37">
        <f t="shared" si="7"/>
        <v>5.0067001607417137E-2</v>
      </c>
      <c r="M37">
        <f t="shared" si="7"/>
        <v>2.1476876190324123E-2</v>
      </c>
    </row>
    <row r="38" spans="1:13">
      <c r="A38">
        <v>0.40250000000000002</v>
      </c>
      <c r="B38" s="1">
        <v>5942000</v>
      </c>
      <c r="C38">
        <v>44</v>
      </c>
      <c r="E38" s="5">
        <f t="shared" si="1"/>
        <v>95.252757187829445</v>
      </c>
      <c r="F38" s="5">
        <f t="shared" si="2"/>
        <v>89.866617901654109</v>
      </c>
      <c r="H38" s="1">
        <f t="shared" si="3"/>
        <v>4109235.8490462177</v>
      </c>
      <c r="I38" s="5">
        <f t="shared" si="4"/>
        <v>3876875.9962068521</v>
      </c>
      <c r="J38">
        <f t="shared" si="5"/>
        <v>5649423.5770608904</v>
      </c>
      <c r="K38">
        <f t="shared" si="6"/>
        <v>43.333421282198053</v>
      </c>
      <c r="L38">
        <f t="shared" si="7"/>
        <v>4.9238711366393406E-2</v>
      </c>
      <c r="M38">
        <f t="shared" si="7"/>
        <v>1.5149516313680616E-2</v>
      </c>
    </row>
    <row r="39" spans="1:13">
      <c r="A39">
        <v>0.25</v>
      </c>
      <c r="B39" s="1">
        <v>4767300</v>
      </c>
      <c r="C39">
        <v>45.6</v>
      </c>
      <c r="E39" s="5">
        <f t="shared" si="1"/>
        <v>116.15474826799652</v>
      </c>
      <c r="F39" s="5">
        <f t="shared" si="2"/>
        <v>117.47653058654267</v>
      </c>
      <c r="H39" s="1">
        <f t="shared" si="3"/>
        <v>3148588.1310784076</v>
      </c>
      <c r="I39" s="5">
        <f t="shared" si="4"/>
        <v>3184417.4723847266</v>
      </c>
      <c r="J39">
        <f t="shared" si="5"/>
        <v>4478182.8745147232</v>
      </c>
      <c r="K39">
        <f t="shared" si="6"/>
        <v>45.324150690181163</v>
      </c>
      <c r="L39">
        <f t="shared" si="7"/>
        <v>6.0645884564696328E-2</v>
      </c>
      <c r="M39">
        <f t="shared" si="7"/>
        <v>6.0493269697113631E-3</v>
      </c>
    </row>
    <row r="40" spans="1:13">
      <c r="A40">
        <v>50</v>
      </c>
      <c r="B40" s="1">
        <v>42746000</v>
      </c>
      <c r="C40">
        <v>31.65</v>
      </c>
      <c r="E40" s="5">
        <f t="shared" si="1"/>
        <v>17.210920832777372</v>
      </c>
      <c r="F40" s="5">
        <f t="shared" si="2"/>
        <v>9.8442563443730275</v>
      </c>
      <c r="H40" s="1">
        <f t="shared" si="3"/>
        <v>32389035.090858623</v>
      </c>
      <c r="I40" s="5">
        <f t="shared" si="4"/>
        <v>18525793.435414497</v>
      </c>
      <c r="J40">
        <f t="shared" si="5"/>
        <v>37312928.27598121</v>
      </c>
      <c r="K40">
        <f t="shared" si="6"/>
        <v>29.768577282959537</v>
      </c>
      <c r="L40">
        <f t="shared" si="7"/>
        <v>0.12710128957139358</v>
      </c>
      <c r="M40">
        <f t="shared" si="7"/>
        <v>5.944463560949325E-2</v>
      </c>
    </row>
    <row r="41" spans="1:13">
      <c r="A41">
        <v>31.2</v>
      </c>
      <c r="B41" s="1">
        <v>35606000</v>
      </c>
      <c r="C41">
        <v>33.22</v>
      </c>
      <c r="E41" s="5">
        <f t="shared" si="1"/>
        <v>19.957286347495671</v>
      </c>
      <c r="F41" s="5">
        <f t="shared" si="2"/>
        <v>11.825165833123309</v>
      </c>
      <c r="H41" s="1">
        <f t="shared" si="3"/>
        <v>27437264.070960119</v>
      </c>
      <c r="I41" s="5">
        <f t="shared" si="4"/>
        <v>16257230.166315312</v>
      </c>
      <c r="J41">
        <f t="shared" si="5"/>
        <v>31892020.826221589</v>
      </c>
      <c r="K41">
        <f t="shared" si="6"/>
        <v>30.647747954090796</v>
      </c>
      <c r="L41">
        <f t="shared" si="7"/>
        <v>0.1043076777447175</v>
      </c>
      <c r="M41">
        <f t="shared" si="7"/>
        <v>7.7430826186309532E-2</v>
      </c>
    </row>
    <row r="42" spans="1:13">
      <c r="A42">
        <v>19.399999999999999</v>
      </c>
      <c r="B42" s="1">
        <v>29648000</v>
      </c>
      <c r="C42">
        <v>34.46</v>
      </c>
      <c r="E42" s="5">
        <f t="shared" si="1"/>
        <v>23.249447142243913</v>
      </c>
      <c r="F42" s="5">
        <f t="shared" si="2"/>
        <v>14.30664398352468</v>
      </c>
      <c r="H42" s="1">
        <f t="shared" si="3"/>
        <v>23081005.521020666</v>
      </c>
      <c r="I42" s="5">
        <f t="shared" si="4"/>
        <v>14202992.731428018</v>
      </c>
      <c r="J42">
        <f t="shared" si="5"/>
        <v>27100882.243764382</v>
      </c>
      <c r="K42">
        <f t="shared" si="6"/>
        <v>31.606236508467447</v>
      </c>
      <c r="L42">
        <f t="shared" si="7"/>
        <v>8.5911958858459869E-2</v>
      </c>
      <c r="M42">
        <f t="shared" si="7"/>
        <v>8.2813798361362559E-2</v>
      </c>
    </row>
    <row r="43" spans="1:13">
      <c r="A43">
        <v>12.1</v>
      </c>
      <c r="B43" s="1">
        <v>24632000</v>
      </c>
      <c r="C43">
        <v>35.57</v>
      </c>
      <c r="E43" s="5">
        <f t="shared" si="1"/>
        <v>27.158321897757016</v>
      </c>
      <c r="F43" s="5">
        <f t="shared" si="2"/>
        <v>17.396562750707869</v>
      </c>
      <c r="H43" s="1">
        <f t="shared" si="3"/>
        <v>19315441.891006213</v>
      </c>
      <c r="I43" s="5">
        <f t="shared" si="4"/>
        <v>12372719.425727583</v>
      </c>
      <c r="J43">
        <f t="shared" si="5"/>
        <v>22938406.253107786</v>
      </c>
      <c r="K43">
        <f t="shared" si="6"/>
        <v>32.642041510703926</v>
      </c>
      <c r="L43">
        <f t="shared" si="7"/>
        <v>6.8755835778345806E-2</v>
      </c>
      <c r="M43">
        <f t="shared" si="7"/>
        <v>8.2315391883499414E-2</v>
      </c>
    </row>
    <row r="44" spans="1:13">
      <c r="A44">
        <v>7.53</v>
      </c>
      <c r="B44" s="1">
        <v>20373000</v>
      </c>
      <c r="C44">
        <v>36.69</v>
      </c>
      <c r="E44" s="5">
        <f t="shared" si="1"/>
        <v>31.873729878045005</v>
      </c>
      <c r="F44" s="5">
        <f t="shared" si="2"/>
        <v>21.319312484293086</v>
      </c>
      <c r="H44" s="1">
        <f t="shared" si="3"/>
        <v>16036443.436006948</v>
      </c>
      <c r="I44" s="5">
        <f t="shared" si="4"/>
        <v>10726261.095172858</v>
      </c>
      <c r="J44">
        <f t="shared" si="5"/>
        <v>19293008.971077301</v>
      </c>
      <c r="K44">
        <f t="shared" si="6"/>
        <v>33.777290805038582</v>
      </c>
      <c r="L44">
        <f t="shared" si="7"/>
        <v>5.3010898194801911E-2</v>
      </c>
      <c r="M44">
        <f t="shared" si="7"/>
        <v>7.9387004496086558E-2</v>
      </c>
    </row>
    <row r="45" spans="1:13">
      <c r="A45">
        <v>4.6900000000000004</v>
      </c>
      <c r="B45" s="1">
        <v>16772000</v>
      </c>
      <c r="C45">
        <v>37.82</v>
      </c>
      <c r="E45" s="5">
        <f t="shared" si="1"/>
        <v>37.555711147208747</v>
      </c>
      <c r="F45" s="5">
        <f t="shared" si="2"/>
        <v>26.311110108280818</v>
      </c>
      <c r="H45" s="1">
        <f t="shared" si="3"/>
        <v>13213632.044401495</v>
      </c>
      <c r="I45" s="5">
        <f t="shared" si="4"/>
        <v>9257322.4425919317</v>
      </c>
      <c r="J45">
        <f t="shared" si="5"/>
        <v>16133756.246173743</v>
      </c>
      <c r="K45">
        <f t="shared" si="6"/>
        <v>35.014654873287121</v>
      </c>
      <c r="L45">
        <f t="shared" si="7"/>
        <v>3.8054123171133845E-2</v>
      </c>
      <c r="M45">
        <f t="shared" si="7"/>
        <v>7.4176232858616589E-2</v>
      </c>
    </row>
    <row r="46" spans="1:13">
      <c r="A46">
        <v>2.92</v>
      </c>
      <c r="B46" s="1">
        <v>13728000</v>
      </c>
      <c r="C46">
        <v>39</v>
      </c>
      <c r="E46" s="5">
        <f t="shared" si="1"/>
        <v>44.457675287059303</v>
      </c>
      <c r="F46" s="5">
        <f t="shared" si="2"/>
        <v>32.73566261375386</v>
      </c>
      <c r="H46" s="1">
        <f t="shared" si="3"/>
        <v>10790488.126010995</v>
      </c>
      <c r="I46" s="5">
        <f t="shared" si="4"/>
        <v>7945394.7254329789</v>
      </c>
      <c r="J46">
        <f t="shared" si="5"/>
        <v>13400146.691007622</v>
      </c>
      <c r="K46">
        <f t="shared" si="6"/>
        <v>36.365449663079126</v>
      </c>
      <c r="L46">
        <f t="shared" si="7"/>
        <v>2.3882088359001925E-2</v>
      </c>
      <c r="M46">
        <f t="shared" si="7"/>
        <v>6.7552572741560873E-2</v>
      </c>
    </row>
    <row r="47" spans="1:13">
      <c r="A47">
        <v>1.82</v>
      </c>
      <c r="B47" s="1">
        <v>11176000</v>
      </c>
      <c r="C47">
        <v>40.22</v>
      </c>
      <c r="E47" s="5">
        <f t="shared" si="1"/>
        <v>52.86279231141269</v>
      </c>
      <c r="F47" s="5">
        <f t="shared" si="2"/>
        <v>41.051219516709907</v>
      </c>
      <c r="H47" s="1">
        <f t="shared" si="3"/>
        <v>8730278.9397719</v>
      </c>
      <c r="I47" s="5">
        <f t="shared" si="4"/>
        <v>6779600.197572466</v>
      </c>
      <c r="J47">
        <f t="shared" si="5"/>
        <v>11053540.120936342</v>
      </c>
      <c r="K47">
        <f t="shared" si="6"/>
        <v>37.831544239434422</v>
      </c>
      <c r="L47">
        <f t="shared" si="7"/>
        <v>1.0957397911923624E-2</v>
      </c>
      <c r="M47">
        <f t="shared" si="7"/>
        <v>5.9384777736588193E-2</v>
      </c>
    </row>
    <row r="48" spans="1:13">
      <c r="A48">
        <v>1.1299999999999999</v>
      </c>
      <c r="B48" s="1">
        <v>9036800</v>
      </c>
      <c r="C48">
        <v>41.46</v>
      </c>
      <c r="E48" s="5">
        <f t="shared" si="1"/>
        <v>63.27634500772534</v>
      </c>
      <c r="F48" s="5">
        <f t="shared" si="2"/>
        <v>52.037921486317536</v>
      </c>
      <c r="H48" s="1">
        <f t="shared" si="3"/>
        <v>6974683.1335949814</v>
      </c>
      <c r="I48" s="5">
        <f t="shared" si="4"/>
        <v>5735919.374825567</v>
      </c>
      <c r="J48">
        <f t="shared" si="5"/>
        <v>9030336.4216707703</v>
      </c>
      <c r="K48">
        <f t="shared" si="6"/>
        <v>39.433584806905273</v>
      </c>
      <c r="L48">
        <f t="shared" si="7"/>
        <v>7.1525078891086747E-4</v>
      </c>
      <c r="M48">
        <f t="shared" si="7"/>
        <v>4.887639153629348E-2</v>
      </c>
    </row>
    <row r="49" spans="1:13">
      <c r="A49">
        <v>0.70699999999999996</v>
      </c>
      <c r="B49" s="1">
        <v>7264800</v>
      </c>
      <c r="C49">
        <v>42.83</v>
      </c>
      <c r="E49" s="5">
        <f t="shared" si="1"/>
        <v>75.935090406295686</v>
      </c>
      <c r="F49" s="5">
        <f t="shared" si="2"/>
        <v>66.319013407765283</v>
      </c>
      <c r="H49" s="1">
        <f t="shared" si="3"/>
        <v>5526977.3943668539</v>
      </c>
      <c r="I49" s="5">
        <f t="shared" si="4"/>
        <v>4827065.9317084495</v>
      </c>
      <c r="J49">
        <f t="shared" si="5"/>
        <v>7338122.6909137042</v>
      </c>
      <c r="K49">
        <f t="shared" si="6"/>
        <v>41.132809487374544</v>
      </c>
      <c r="L49">
        <f t="shared" si="7"/>
        <v>1.0092871230275332E-2</v>
      </c>
      <c r="M49">
        <f t="shared" si="7"/>
        <v>3.9626208560015273E-2</v>
      </c>
    </row>
    <row r="50" spans="1:13">
      <c r="A50">
        <v>0.441</v>
      </c>
      <c r="B50" s="1">
        <v>5810900</v>
      </c>
      <c r="C50">
        <v>44.22</v>
      </c>
      <c r="E50" s="5">
        <f t="shared" si="1"/>
        <v>91.762105328581228</v>
      </c>
      <c r="F50" s="5">
        <f t="shared" si="2"/>
        <v>85.464774672258429</v>
      </c>
      <c r="H50" s="1">
        <f t="shared" si="3"/>
        <v>4317287.4468596773</v>
      </c>
      <c r="I50" s="5">
        <f t="shared" si="4"/>
        <v>4021006.2478405982</v>
      </c>
      <c r="J50">
        <f t="shared" si="5"/>
        <v>5899784.9235362196</v>
      </c>
      <c r="K50">
        <f t="shared" si="6"/>
        <v>42.964988523077665</v>
      </c>
      <c r="L50">
        <f t="shared" si="7"/>
        <v>1.5296240433705558E-2</v>
      </c>
      <c r="M50">
        <f t="shared" si="7"/>
        <v>2.8381082698379335E-2</v>
      </c>
    </row>
    <row r="51" spans="1:13">
      <c r="A51">
        <v>0.27400000000000002</v>
      </c>
      <c r="B51" s="1">
        <v>4613600</v>
      </c>
      <c r="C51">
        <v>45.67</v>
      </c>
      <c r="E51" s="5">
        <f t="shared" si="1"/>
        <v>111.74740811438672</v>
      </c>
      <c r="F51" s="5">
        <f t="shared" si="2"/>
        <v>111.48262676626071</v>
      </c>
      <c r="H51" s="1">
        <f t="shared" si="3"/>
        <v>3318076.1796390163</v>
      </c>
      <c r="I51" s="5">
        <f t="shared" si="4"/>
        <v>3310214.1209223587</v>
      </c>
      <c r="J51">
        <f t="shared" si="5"/>
        <v>4686912.316252741</v>
      </c>
      <c r="K51">
        <f t="shared" si="6"/>
        <v>44.932039402158438</v>
      </c>
      <c r="L51">
        <f t="shared" si="7"/>
        <v>1.5890479506836534E-2</v>
      </c>
      <c r="M51">
        <f t="shared" si="7"/>
        <v>1.6158541665022202E-2</v>
      </c>
    </row>
    <row r="52" spans="1:13">
      <c r="A52">
        <v>0.17100000000000001</v>
      </c>
      <c r="B52" s="1">
        <v>3634800</v>
      </c>
      <c r="C52">
        <v>47.17</v>
      </c>
      <c r="E52" s="5">
        <f t="shared" si="1"/>
        <v>136.69602953781589</v>
      </c>
      <c r="F52" s="5">
        <f t="shared" si="2"/>
        <v>146.5472590346389</v>
      </c>
      <c r="H52" s="1">
        <f t="shared" si="3"/>
        <v>2518061.7391844029</v>
      </c>
      <c r="I52" s="5">
        <f t="shared" si="4"/>
        <v>2699530.0975833018</v>
      </c>
      <c r="J52">
        <f t="shared" si="5"/>
        <v>3691625.3425967391</v>
      </c>
      <c r="K52">
        <f t="shared" si="6"/>
        <v>46.991949927333422</v>
      </c>
      <c r="L52">
        <f t="shared" si="7"/>
        <v>1.5633691701534901E-2</v>
      </c>
      <c r="M52">
        <f t="shared" si="7"/>
        <v>3.7746464419457118E-3</v>
      </c>
    </row>
    <row r="53" spans="1:13">
      <c r="A53">
        <v>0.107</v>
      </c>
      <c r="B53" s="1">
        <v>2836300</v>
      </c>
      <c r="C53">
        <v>48.72</v>
      </c>
      <c r="E53" s="5">
        <f t="shared" si="1"/>
        <v>168.10169764946613</v>
      </c>
      <c r="F53" s="5">
        <f t="shared" si="2"/>
        <v>194.33771115751017</v>
      </c>
      <c r="H53" s="1">
        <f t="shared" si="3"/>
        <v>1883589.6867432909</v>
      </c>
      <c r="I53" s="5">
        <f t="shared" si="4"/>
        <v>2177565.8045101562</v>
      </c>
      <c r="J53">
        <f t="shared" si="5"/>
        <v>2879184.4228839618</v>
      </c>
      <c r="K53">
        <f t="shared" si="6"/>
        <v>49.140265820328281</v>
      </c>
      <c r="L53">
        <f t="shared" si="7"/>
        <v>1.5119847295406627E-2</v>
      </c>
      <c r="M53">
        <f t="shared" si="7"/>
        <v>8.6261457374442185E-3</v>
      </c>
    </row>
    <row r="54" spans="1:13">
      <c r="A54">
        <v>6.6400000000000001E-2</v>
      </c>
      <c r="B54" s="1">
        <v>2194400</v>
      </c>
      <c r="C54">
        <v>50.32</v>
      </c>
      <c r="E54" s="5">
        <f t="shared" si="1"/>
        <v>208.87131072984448</v>
      </c>
      <c r="F54" s="5">
        <f t="shared" si="2"/>
        <v>261.79730478628625</v>
      </c>
      <c r="H54" s="1">
        <f t="shared" si="3"/>
        <v>1377672.4978457675</v>
      </c>
      <c r="I54" s="5">
        <f t="shared" si="4"/>
        <v>1726761.5430474645</v>
      </c>
      <c r="J54">
        <f t="shared" si="5"/>
        <v>2209001.3440168514</v>
      </c>
      <c r="K54">
        <f t="shared" si="6"/>
        <v>51.415874571770878</v>
      </c>
      <c r="L54">
        <f t="shared" si="7"/>
        <v>6.6539117831076336E-3</v>
      </c>
      <c r="M54">
        <f t="shared" si="7"/>
        <v>2.1778111521678814E-2</v>
      </c>
    </row>
    <row r="55" spans="1:13">
      <c r="A55">
        <v>4.1399999999999999E-2</v>
      </c>
      <c r="B55" s="1">
        <v>1676800</v>
      </c>
      <c r="C55">
        <v>51.99</v>
      </c>
      <c r="E55" s="5">
        <f t="shared" si="1"/>
        <v>260.70657012517017</v>
      </c>
      <c r="F55" s="5">
        <f t="shared" si="2"/>
        <v>355.45581758210079</v>
      </c>
      <c r="H55" s="1">
        <f t="shared" si="3"/>
        <v>992582.22249920829</v>
      </c>
      <c r="I55" s="5">
        <f t="shared" si="4"/>
        <v>1353318.8873856135</v>
      </c>
      <c r="J55">
        <f t="shared" si="5"/>
        <v>1678300.1755872227</v>
      </c>
      <c r="K55">
        <f t="shared" si="6"/>
        <v>53.742077588368694</v>
      </c>
      <c r="L55">
        <f t="shared" si="7"/>
        <v>8.9466578436467E-4</v>
      </c>
      <c r="M55">
        <f t="shared" si="7"/>
        <v>3.3700280599513216E-2</v>
      </c>
    </row>
    <row r="56" spans="1:13">
      <c r="A56">
        <v>2.58E-2</v>
      </c>
      <c r="B56" s="1">
        <v>1266000</v>
      </c>
      <c r="C56">
        <v>53.71</v>
      </c>
      <c r="E56" s="5">
        <f t="shared" si="1"/>
        <v>327.63808320094552</v>
      </c>
      <c r="F56" s="5">
        <f t="shared" si="2"/>
        <v>488.042208745305</v>
      </c>
      <c r="H56" s="1">
        <f t="shared" si="3"/>
        <v>701505.33437503909</v>
      </c>
      <c r="I56" s="5">
        <f t="shared" si="4"/>
        <v>1044946.3306896181</v>
      </c>
      <c r="J56">
        <f t="shared" si="5"/>
        <v>1258579.5835696415</v>
      </c>
      <c r="K56">
        <f t="shared" si="6"/>
        <v>56.125295933197542</v>
      </c>
      <c r="L56">
        <f t="shared" si="7"/>
        <v>5.8613083968076952E-3</v>
      </c>
      <c r="M56">
        <f t="shared" si="7"/>
        <v>4.4969203745997784E-2</v>
      </c>
    </row>
    <row r="57" spans="1:13">
      <c r="A57">
        <v>1.61E-2</v>
      </c>
      <c r="B57">
        <v>951340</v>
      </c>
      <c r="C57">
        <v>55.44</v>
      </c>
      <c r="E57" s="5">
        <f t="shared" si="1"/>
        <v>414.15068468077095</v>
      </c>
      <c r="F57" s="5">
        <f t="shared" si="2"/>
        <v>676.77518274051545</v>
      </c>
      <c r="H57" s="1">
        <f t="shared" si="3"/>
        <v>486694.08298354194</v>
      </c>
      <c r="I57" s="5">
        <f t="shared" si="4"/>
        <v>795320.37283435499</v>
      </c>
      <c r="J57">
        <f t="shared" si="5"/>
        <v>932419.23288645665</v>
      </c>
      <c r="K57">
        <f t="shared" si="6"/>
        <v>58.535568271614657</v>
      </c>
      <c r="L57">
        <f t="shared" si="7"/>
        <v>1.9888543647427155E-2</v>
      </c>
      <c r="M57">
        <f t="shared" si="7"/>
        <v>5.5836368535617964E-2</v>
      </c>
    </row>
    <row r="58" spans="1:13">
      <c r="A58">
        <v>0.01</v>
      </c>
      <c r="B58">
        <v>714360</v>
      </c>
      <c r="C58">
        <v>57.13</v>
      </c>
      <c r="E58" s="5">
        <f t="shared" si="1"/>
        <v>528.06608750060366</v>
      </c>
      <c r="F58" s="5">
        <f t="shared" si="2"/>
        <v>951.91162312705478</v>
      </c>
      <c r="H58" s="1">
        <f t="shared" si="3"/>
        <v>329684.49885636568</v>
      </c>
      <c r="I58" s="5">
        <f t="shared" si="4"/>
        <v>594301.57295574096</v>
      </c>
      <c r="J58">
        <f t="shared" si="5"/>
        <v>679622.12177344621</v>
      </c>
      <c r="K58">
        <f t="shared" si="6"/>
        <v>60.980994206905628</v>
      </c>
      <c r="L58">
        <f t="shared" si="7"/>
        <v>4.8627972208065667E-2</v>
      </c>
      <c r="M58">
        <f t="shared" si="7"/>
        <v>6.740756532304612E-2</v>
      </c>
    </row>
    <row r="59" spans="1:13">
      <c r="A59">
        <v>2.5</v>
      </c>
      <c r="B59" s="1">
        <v>12657000</v>
      </c>
      <c r="C59">
        <v>44.21</v>
      </c>
      <c r="E59" s="5">
        <f t="shared" si="1"/>
        <v>47.033974628693102</v>
      </c>
      <c r="F59" s="5">
        <f t="shared" si="2"/>
        <v>35.229136892842774</v>
      </c>
      <c r="H59" s="1">
        <f t="shared" si="3"/>
        <v>10076362.628531367</v>
      </c>
      <c r="I59" s="5">
        <f t="shared" si="4"/>
        <v>7547343.4092023317</v>
      </c>
      <c r="J59">
        <f t="shared" si="5"/>
        <v>12589498.653961303</v>
      </c>
      <c r="K59">
        <f t="shared" si="6"/>
        <v>36.833749121500027</v>
      </c>
      <c r="L59">
        <f t="shared" si="7"/>
        <v>5.3331236500511409E-3</v>
      </c>
      <c r="M59">
        <f t="shared" si="7"/>
        <v>0.16684575612983429</v>
      </c>
    </row>
    <row r="60" spans="1:13">
      <c r="A60">
        <v>1.56</v>
      </c>
      <c r="B60" s="1">
        <v>10622000</v>
      </c>
      <c r="C60">
        <v>44.19</v>
      </c>
      <c r="E60" s="5">
        <f t="shared" si="1"/>
        <v>55.995115180968639</v>
      </c>
      <c r="F60" s="5">
        <f t="shared" si="2"/>
        <v>44.279333561842805</v>
      </c>
      <c r="H60" s="1">
        <f t="shared" si="3"/>
        <v>8128977.3918611584</v>
      </c>
      <c r="I60" s="5">
        <f t="shared" si="4"/>
        <v>6428162.5332424687</v>
      </c>
      <c r="J60">
        <f t="shared" si="5"/>
        <v>10363471.763418477</v>
      </c>
      <c r="K60">
        <f t="shared" si="6"/>
        <v>38.335937878662328</v>
      </c>
      <c r="L60">
        <f t="shared" si="7"/>
        <v>2.433894149703662E-2</v>
      </c>
      <c r="M60">
        <f t="shared" si="7"/>
        <v>0.13247481605199524</v>
      </c>
    </row>
    <row r="61" spans="1:13">
      <c r="A61">
        <v>0.97</v>
      </c>
      <c r="B61" s="1">
        <v>8600300</v>
      </c>
      <c r="C61">
        <v>44.88</v>
      </c>
      <c r="E61" s="5">
        <f t="shared" si="1"/>
        <v>67.106246529286921</v>
      </c>
      <c r="F61" s="5">
        <f t="shared" si="2"/>
        <v>56.255803323479888</v>
      </c>
      <c r="H61" s="1">
        <f t="shared" si="3"/>
        <v>6474521.2632957604</v>
      </c>
      <c r="I61" s="5">
        <f t="shared" si="4"/>
        <v>5427652.6201282265</v>
      </c>
      <c r="J61">
        <f t="shared" si="5"/>
        <v>8448599.7984076478</v>
      </c>
      <c r="K61">
        <f t="shared" si="6"/>
        <v>39.9734231153598</v>
      </c>
      <c r="L61">
        <f t="shared" si="7"/>
        <v>1.763894301272656E-2</v>
      </c>
      <c r="M61">
        <f t="shared" si="7"/>
        <v>0.10932657942602945</v>
      </c>
    </row>
    <row r="62" spans="1:13">
      <c r="A62">
        <v>0.60499999999999998</v>
      </c>
      <c r="B62" s="1">
        <v>6843400</v>
      </c>
      <c r="C62">
        <v>45.81</v>
      </c>
      <c r="E62" s="5">
        <f t="shared" si="1"/>
        <v>80.779166196923597</v>
      </c>
      <c r="F62" s="5">
        <f t="shared" si="2"/>
        <v>72.032912998062201</v>
      </c>
      <c r="H62" s="1">
        <f t="shared" si="3"/>
        <v>5101740.7027359409</v>
      </c>
      <c r="I62" s="5">
        <f t="shared" si="4"/>
        <v>4549356.7398674926</v>
      </c>
      <c r="J62">
        <f t="shared" si="5"/>
        <v>6835525.2135099601</v>
      </c>
      <c r="K62">
        <f t="shared" si="6"/>
        <v>41.724229767064742</v>
      </c>
      <c r="L62">
        <f t="shared" si="7"/>
        <v>1.1507125829324459E-3</v>
      </c>
      <c r="M62">
        <f t="shared" si="7"/>
        <v>8.9189483364664049E-2</v>
      </c>
    </row>
    <row r="63" spans="1:13">
      <c r="A63">
        <v>0.3765</v>
      </c>
      <c r="B63" s="1">
        <v>5382200</v>
      </c>
      <c r="C63">
        <v>46.94</v>
      </c>
      <c r="E63" s="5">
        <f t="shared" si="1"/>
        <v>97.902356646677589</v>
      </c>
      <c r="F63" s="5">
        <f t="shared" si="2"/>
        <v>93.249168304322708</v>
      </c>
      <c r="H63" s="1">
        <f t="shared" si="3"/>
        <v>3962188.141564989</v>
      </c>
      <c r="I63" s="5">
        <f t="shared" si="4"/>
        <v>3773869.8180635022</v>
      </c>
      <c r="J63">
        <f t="shared" si="5"/>
        <v>5471839.569363202</v>
      </c>
      <c r="K63">
        <f t="shared" si="6"/>
        <v>43.605528205786079</v>
      </c>
      <c r="L63">
        <f t="shared" si="7"/>
        <v>1.6654819472186461E-2</v>
      </c>
      <c r="M63">
        <f t="shared" si="7"/>
        <v>7.1036893783849989E-2</v>
      </c>
    </row>
    <row r="64" spans="1:13">
      <c r="A64">
        <v>0.23449999999999999</v>
      </c>
      <c r="B64" s="1">
        <v>4194600</v>
      </c>
      <c r="C64">
        <v>48.18</v>
      </c>
      <c r="E64" s="5">
        <f t="shared" si="1"/>
        <v>119.35170335752831</v>
      </c>
      <c r="F64" s="5">
        <f t="shared" si="2"/>
        <v>121.87960176680352</v>
      </c>
      <c r="H64" s="1">
        <f t="shared" si="3"/>
        <v>3034368.7661976884</v>
      </c>
      <c r="I64" s="5">
        <f t="shared" si="4"/>
        <v>3098637.4423995493</v>
      </c>
      <c r="J64">
        <f t="shared" si="5"/>
        <v>4336928.3840889623</v>
      </c>
      <c r="K64">
        <f t="shared" si="6"/>
        <v>45.600388944094426</v>
      </c>
      <c r="L64">
        <f t="shared" si="7"/>
        <v>3.3931336501445274E-2</v>
      </c>
      <c r="M64">
        <f t="shared" si="7"/>
        <v>5.3541117806259308E-2</v>
      </c>
    </row>
    <row r="65" spans="1:13">
      <c r="A65">
        <v>0.14599999999999999</v>
      </c>
      <c r="B65" s="1">
        <v>3242200</v>
      </c>
      <c r="C65">
        <v>49.5</v>
      </c>
      <c r="E65" s="5">
        <f t="shared" si="1"/>
        <v>146.460991812429</v>
      </c>
      <c r="F65" s="5">
        <f t="shared" si="2"/>
        <v>160.9904026956979</v>
      </c>
      <c r="H65" s="1">
        <f t="shared" si="3"/>
        <v>2287467.7297071833</v>
      </c>
      <c r="I65" s="5">
        <f t="shared" si="4"/>
        <v>2514392.0330035747</v>
      </c>
      <c r="J65">
        <f t="shared" si="5"/>
        <v>3399216.955430116</v>
      </c>
      <c r="K65">
        <f t="shared" si="6"/>
        <v>47.705647301374981</v>
      </c>
      <c r="L65">
        <f t="shared" si="7"/>
        <v>4.8429139297426448E-2</v>
      </c>
      <c r="M65">
        <f t="shared" si="7"/>
        <v>3.6249549467172106E-2</v>
      </c>
    </row>
    <row r="66" spans="1:13">
      <c r="A66">
        <v>9.0999999999999998E-2</v>
      </c>
      <c r="B66" s="1">
        <v>2489100</v>
      </c>
      <c r="C66">
        <v>50.88</v>
      </c>
      <c r="E66" s="5">
        <f t="shared" si="1"/>
        <v>180.82408899016298</v>
      </c>
      <c r="F66" s="5">
        <f t="shared" si="2"/>
        <v>214.7613216462056</v>
      </c>
      <c r="H66" s="1">
        <f t="shared" si="3"/>
        <v>1697250.1298844877</v>
      </c>
      <c r="I66" s="5">
        <f t="shared" si="4"/>
        <v>2015791.6077100553</v>
      </c>
      <c r="J66">
        <f t="shared" si="5"/>
        <v>2635161.0594244897</v>
      </c>
      <c r="K66">
        <f t="shared" si="6"/>
        <v>49.90339318440315</v>
      </c>
      <c r="L66">
        <f t="shared" ref="L66:M81" si="8">ABS((J66-B66)/B66)</f>
        <v>5.868026974588797E-2</v>
      </c>
      <c r="M66">
        <f t="shared" si="8"/>
        <v>1.9194316344277762E-2</v>
      </c>
    </row>
    <row r="67" spans="1:13">
      <c r="A67">
        <v>5.6500000000000002E-2</v>
      </c>
      <c r="B67" s="1">
        <v>1899900</v>
      </c>
      <c r="C67">
        <v>52.3</v>
      </c>
      <c r="E67" s="5">
        <f t="shared" ref="E67:E96" si="9">1+$P$2*(A67*$P$6)^(-$P$4)*COS($P$4*PI()/2)+$P$3*(A67*$P$8)^(-$P$5)*COS($P$5*PI()/2)</f>
        <v>225.14258777968743</v>
      </c>
      <c r="F67" s="5">
        <f t="shared" ref="F67:F96" si="10">$P$2*(A67*$P$6)^(-$P$4)*SIN($P$4*PI()/2)+$P$3*(A67*$P$8)^(-$P$5)*SIN($P$5*PI()/2)+($P$7*A67*$P$8)^-1</f>
        <v>290.28953735099395</v>
      </c>
      <c r="H67" s="1">
        <f t="shared" ref="H67:H96" si="11">$P$1*E67/(E67^2+F67^2)</f>
        <v>1234202.3152604357</v>
      </c>
      <c r="I67" s="5">
        <f t="shared" ref="I67:I96" si="12">$P$1*F67/(E67^2+F67^2)</f>
        <v>1591329.3998604445</v>
      </c>
      <c r="J67">
        <f t="shared" ref="J67:J96" si="13">(H67^2+I67^2)^0.5</f>
        <v>2013848.2102319484</v>
      </c>
      <c r="K67">
        <f t="shared" ref="K67:K96" si="14">DEGREES(ATAN(I67/H67))</f>
        <v>52.203581061843508</v>
      </c>
      <c r="L67">
        <f t="shared" si="8"/>
        <v>5.9975898853596721E-2</v>
      </c>
      <c r="M67">
        <f t="shared" si="8"/>
        <v>1.8435743433363151E-3</v>
      </c>
    </row>
    <row r="68" spans="1:13">
      <c r="A68">
        <v>3.5349999999999999E-2</v>
      </c>
      <c r="B68" s="1">
        <v>1439200</v>
      </c>
      <c r="C68">
        <v>53.75</v>
      </c>
      <c r="E68" s="5">
        <f t="shared" si="9"/>
        <v>281.18246388843443</v>
      </c>
      <c r="F68" s="5">
        <f t="shared" si="10"/>
        <v>394.68578275804202</v>
      </c>
      <c r="H68" s="1">
        <f t="shared" si="11"/>
        <v>885809.02514702256</v>
      </c>
      <c r="I68" s="5">
        <f t="shared" si="12"/>
        <v>1243378.493912796</v>
      </c>
      <c r="J68">
        <f t="shared" si="13"/>
        <v>1526645.9013657265</v>
      </c>
      <c r="K68">
        <f t="shared" si="14"/>
        <v>54.533127901767898</v>
      </c>
      <c r="L68">
        <f t="shared" si="8"/>
        <v>6.0760075990638193E-2</v>
      </c>
      <c r="M68">
        <f t="shared" si="8"/>
        <v>1.4569821428239963E-2</v>
      </c>
    </row>
    <row r="69" spans="1:13">
      <c r="A69">
        <v>2.205E-2</v>
      </c>
      <c r="B69" s="1">
        <v>1080600</v>
      </c>
      <c r="C69">
        <v>55.23</v>
      </c>
      <c r="E69" s="5">
        <f t="shared" si="9"/>
        <v>353.98233825790237</v>
      </c>
      <c r="F69" s="5">
        <f t="shared" si="10"/>
        <v>543.53463526141888</v>
      </c>
      <c r="H69" s="1">
        <f t="shared" si="11"/>
        <v>622442.69138751528</v>
      </c>
      <c r="I69" s="5">
        <f t="shared" si="12"/>
        <v>955751.52958043467</v>
      </c>
      <c r="J69">
        <f t="shared" si="13"/>
        <v>1140568.2313465837</v>
      </c>
      <c r="K69">
        <f t="shared" si="14"/>
        <v>56.925413187597954</v>
      </c>
      <c r="L69">
        <f t="shared" si="8"/>
        <v>5.54953094082766E-2</v>
      </c>
      <c r="M69">
        <f t="shared" si="8"/>
        <v>3.069732369360777E-2</v>
      </c>
    </row>
    <row r="70" spans="1:13">
      <c r="A70">
        <v>1.37E-2</v>
      </c>
      <c r="B70">
        <v>807040</v>
      </c>
      <c r="C70">
        <v>56.73</v>
      </c>
      <c r="E70" s="5">
        <f t="shared" si="9"/>
        <v>449.39014190480987</v>
      </c>
      <c r="F70" s="5">
        <f t="shared" si="10"/>
        <v>758.80124839905386</v>
      </c>
      <c r="H70" s="1">
        <f t="shared" si="11"/>
        <v>427483.13654970785</v>
      </c>
      <c r="I70" s="5">
        <f t="shared" si="12"/>
        <v>721810.97766975686</v>
      </c>
      <c r="J70">
        <f t="shared" si="13"/>
        <v>838899.8268678725</v>
      </c>
      <c r="K70">
        <f t="shared" si="14"/>
        <v>59.36441503670541</v>
      </c>
      <c r="L70">
        <f t="shared" si="8"/>
        <v>3.9477382617803952E-2</v>
      </c>
      <c r="M70">
        <f t="shared" si="8"/>
        <v>4.6437776074482864E-2</v>
      </c>
    </row>
    <row r="71" spans="1:13">
      <c r="A71">
        <v>8.5500000000000003E-3</v>
      </c>
      <c r="B71">
        <v>598570</v>
      </c>
      <c r="C71">
        <v>58.24</v>
      </c>
      <c r="E71" s="5">
        <f t="shared" si="9"/>
        <v>572.78012717249385</v>
      </c>
      <c r="F71" s="5">
        <f t="shared" si="10"/>
        <v>1067.499535772022</v>
      </c>
      <c r="H71" s="1">
        <f t="shared" si="11"/>
        <v>288732.34232965735</v>
      </c>
      <c r="I71" s="5">
        <f t="shared" si="12"/>
        <v>538115.11045399134</v>
      </c>
      <c r="J71">
        <f t="shared" si="13"/>
        <v>610683.41847972409</v>
      </c>
      <c r="K71">
        <f t="shared" si="14"/>
        <v>61.783665241118221</v>
      </c>
      <c r="L71">
        <f t="shared" si="8"/>
        <v>2.0237262942887364E-2</v>
      </c>
      <c r="M71">
        <f t="shared" si="8"/>
        <v>6.0845900431288104E-2</v>
      </c>
    </row>
    <row r="72" spans="1:13">
      <c r="A72">
        <v>5.3499999999999997E-3</v>
      </c>
      <c r="B72">
        <v>439590</v>
      </c>
      <c r="C72">
        <v>59.79</v>
      </c>
      <c r="E72" s="5">
        <f t="shared" si="9"/>
        <v>733.3319127665502</v>
      </c>
      <c r="F72" s="5">
        <f t="shared" si="10"/>
        <v>1514.8003477671637</v>
      </c>
      <c r="H72" s="1">
        <f t="shared" si="11"/>
        <v>191545.25960864185</v>
      </c>
      <c r="I72" s="5">
        <f t="shared" si="12"/>
        <v>395663.71082051896</v>
      </c>
      <c r="J72">
        <f t="shared" si="13"/>
        <v>439589.9891248722</v>
      </c>
      <c r="K72">
        <f t="shared" si="14"/>
        <v>64.167853029049155</v>
      </c>
      <c r="L72">
        <f t="shared" si="8"/>
        <v>2.473925203516296E-8</v>
      </c>
      <c r="M72">
        <f t="shared" si="8"/>
        <v>7.3220488861835686E-2</v>
      </c>
    </row>
    <row r="73" spans="1:13">
      <c r="A73">
        <v>3.32E-3</v>
      </c>
      <c r="B73">
        <v>319520</v>
      </c>
      <c r="C73">
        <v>61.38</v>
      </c>
      <c r="E73" s="5">
        <f t="shared" si="9"/>
        <v>948.33672736194148</v>
      </c>
      <c r="F73" s="5">
        <f t="shared" si="10"/>
        <v>2185.8504817356634</v>
      </c>
      <c r="H73" s="1">
        <f t="shared" si="11"/>
        <v>123579.56064885564</v>
      </c>
      <c r="I73" s="5">
        <f t="shared" si="12"/>
        <v>284842.32908327138</v>
      </c>
      <c r="J73">
        <f t="shared" si="13"/>
        <v>310494.86348045577</v>
      </c>
      <c r="K73">
        <f t="shared" si="14"/>
        <v>66.546267791688095</v>
      </c>
      <c r="L73">
        <f t="shared" si="8"/>
        <v>2.824592050433223E-2</v>
      </c>
      <c r="M73">
        <f t="shared" si="8"/>
        <v>8.4168585723168654E-2</v>
      </c>
    </row>
    <row r="74" spans="1:13">
      <c r="A74">
        <v>2.0699999999999998E-3</v>
      </c>
      <c r="B74">
        <v>229330</v>
      </c>
      <c r="C74">
        <v>63</v>
      </c>
      <c r="E74" s="5">
        <f t="shared" si="9"/>
        <v>1229.6866830014801</v>
      </c>
      <c r="F74" s="5">
        <f t="shared" si="10"/>
        <v>3174.9542071767091</v>
      </c>
      <c r="H74" s="1">
        <f t="shared" si="11"/>
        <v>78477.199044072404</v>
      </c>
      <c r="I74" s="5">
        <f t="shared" si="12"/>
        <v>202621.94973459089</v>
      </c>
      <c r="J74">
        <f t="shared" si="13"/>
        <v>217288.57605509323</v>
      </c>
      <c r="K74">
        <f t="shared" si="14"/>
        <v>68.828191887549352</v>
      </c>
      <c r="L74">
        <f t="shared" si="8"/>
        <v>5.2506972244829579E-2</v>
      </c>
      <c r="M74">
        <f t="shared" si="8"/>
        <v>9.2510982342053197E-2</v>
      </c>
    </row>
    <row r="75" spans="1:13">
      <c r="A75">
        <v>1.2899999999999999E-3</v>
      </c>
      <c r="B75">
        <v>163310</v>
      </c>
      <c r="C75">
        <v>64.650000000000006</v>
      </c>
      <c r="E75" s="5">
        <f t="shared" si="9"/>
        <v>1602.6440952290905</v>
      </c>
      <c r="F75" s="5">
        <f t="shared" si="10"/>
        <v>4658.68283448088</v>
      </c>
      <c r="H75" s="1">
        <f t="shared" si="11"/>
        <v>48849.483538238135</v>
      </c>
      <c r="I75" s="5">
        <f t="shared" si="12"/>
        <v>141999.24431775702</v>
      </c>
      <c r="J75">
        <f t="shared" si="13"/>
        <v>150166.76539356718</v>
      </c>
      <c r="K75">
        <f t="shared" si="14"/>
        <v>71.01615389413783</v>
      </c>
      <c r="L75">
        <f t="shared" si="8"/>
        <v>8.0480280487617517E-2</v>
      </c>
      <c r="M75">
        <f t="shared" si="8"/>
        <v>9.847105791396478E-2</v>
      </c>
    </row>
    <row r="76" spans="1:13">
      <c r="A76" s="1">
        <v>8.0500000000000005E-4</v>
      </c>
      <c r="B76">
        <v>116250</v>
      </c>
      <c r="C76">
        <v>66.28</v>
      </c>
      <c r="E76" s="5">
        <f t="shared" si="9"/>
        <v>2096.3366446547616</v>
      </c>
      <c r="F76" s="5">
        <f t="shared" si="10"/>
        <v>6891.8241706665758</v>
      </c>
      <c r="H76" s="1">
        <f t="shared" si="11"/>
        <v>29887.286526263884</v>
      </c>
      <c r="I76" s="5">
        <f t="shared" si="12"/>
        <v>98256.128948823825</v>
      </c>
      <c r="J76">
        <f t="shared" si="13"/>
        <v>102701.10404426472</v>
      </c>
      <c r="K76">
        <f t="shared" si="14"/>
        <v>73.081428155081284</v>
      </c>
      <c r="L76">
        <f t="shared" si="8"/>
        <v>0.1165496426299809</v>
      </c>
      <c r="M76">
        <f t="shared" si="8"/>
        <v>0.10261659859808815</v>
      </c>
    </row>
    <row r="77" spans="1:13">
      <c r="A77" s="1">
        <v>5.0000000000000001E-4</v>
      </c>
      <c r="B77">
        <v>81740</v>
      </c>
      <c r="C77">
        <v>67.95</v>
      </c>
      <c r="E77" s="5">
        <f t="shared" si="9"/>
        <v>2760.5730387364456</v>
      </c>
      <c r="F77" s="5">
        <f t="shared" si="10"/>
        <v>10325.986477604594</v>
      </c>
      <c r="H77" s="1">
        <f t="shared" si="11"/>
        <v>17876.401993947638</v>
      </c>
      <c r="I77" s="5">
        <f t="shared" si="12"/>
        <v>66867.089791696766</v>
      </c>
      <c r="J77">
        <f t="shared" si="13"/>
        <v>69215.413351796524</v>
      </c>
      <c r="K77">
        <f t="shared" si="14"/>
        <v>75.032447655457517</v>
      </c>
      <c r="L77">
        <f t="shared" si="8"/>
        <v>0.15322469596529822</v>
      </c>
    </row>
    <row r="78" spans="1:13">
      <c r="A78">
        <v>0.2</v>
      </c>
      <c r="B78" s="1">
        <v>3026700</v>
      </c>
      <c r="C78">
        <v>66.41</v>
      </c>
      <c r="E78" s="5">
        <f t="shared" si="9"/>
        <v>127.75198791318059</v>
      </c>
      <c r="F78" s="5">
        <f t="shared" si="10"/>
        <v>133.66510253879892</v>
      </c>
      <c r="H78" s="1">
        <f t="shared" si="11"/>
        <v>2764600.147890348</v>
      </c>
      <c r="I78" s="5">
        <f t="shared" si="12"/>
        <v>2892562.1298172879</v>
      </c>
      <c r="J78">
        <f t="shared" si="13"/>
        <v>4001241.0140565713</v>
      </c>
      <c r="K78">
        <f t="shared" si="14"/>
        <v>46.295778896225173</v>
      </c>
      <c r="L78">
        <f t="shared" si="8"/>
        <v>0.32198137048817899</v>
      </c>
    </row>
    <row r="79" spans="1:13">
      <c r="A79">
        <v>0.12479999999999999</v>
      </c>
      <c r="B79" s="1">
        <v>2700400</v>
      </c>
      <c r="C79">
        <v>58.75</v>
      </c>
      <c r="E79" s="5">
        <f t="shared" si="9"/>
        <v>156.95757964676596</v>
      </c>
      <c r="F79" s="5">
        <f t="shared" si="10"/>
        <v>176.94021379742802</v>
      </c>
      <c r="H79" s="1">
        <f t="shared" si="11"/>
        <v>2075664.9859674417</v>
      </c>
      <c r="I79" s="5">
        <f t="shared" si="12"/>
        <v>2339922.7180710542</v>
      </c>
      <c r="J79">
        <f t="shared" si="13"/>
        <v>3127878.4280269351</v>
      </c>
      <c r="K79">
        <f t="shared" si="14"/>
        <v>48.424870322963066</v>
      </c>
      <c r="L79">
        <f t="shared" si="8"/>
        <v>0.1583018915815935</v>
      </c>
      <c r="M79">
        <f t="shared" si="8"/>
        <v>0.17574688811977759</v>
      </c>
    </row>
    <row r="80" spans="1:13">
      <c r="A80">
        <v>7.7600000000000002E-2</v>
      </c>
      <c r="B80" s="1">
        <v>2182800</v>
      </c>
      <c r="C80">
        <v>56.54</v>
      </c>
      <c r="E80" s="5">
        <f t="shared" si="9"/>
        <v>194.42270317698231</v>
      </c>
      <c r="F80" s="5">
        <f t="shared" si="10"/>
        <v>237.22952348252483</v>
      </c>
      <c r="H80" s="1">
        <f t="shared" si="11"/>
        <v>1528915.5791055402</v>
      </c>
      <c r="I80" s="5">
        <f t="shared" si="12"/>
        <v>1865543.0068063999</v>
      </c>
      <c r="J80">
        <f t="shared" si="13"/>
        <v>2412018.5650769551</v>
      </c>
      <c r="K80">
        <f t="shared" si="14"/>
        <v>50.663487407276413</v>
      </c>
      <c r="L80">
        <f t="shared" si="8"/>
        <v>0.10501125392933623</v>
      </c>
      <c r="M80">
        <f t="shared" si="8"/>
        <v>0.10393548978994668</v>
      </c>
    </row>
    <row r="81" spans="1:13">
      <c r="A81">
        <v>4.8399999999999999E-2</v>
      </c>
      <c r="B81" s="1">
        <v>1681600</v>
      </c>
      <c r="C81">
        <v>56.18</v>
      </c>
      <c r="E81" s="5">
        <f t="shared" si="9"/>
        <v>242.1015596515613</v>
      </c>
      <c r="F81" s="5">
        <f t="shared" si="10"/>
        <v>320.88176050450738</v>
      </c>
      <c r="H81" s="1">
        <f t="shared" si="11"/>
        <v>1108509.4465530778</v>
      </c>
      <c r="I81" s="5">
        <f t="shared" si="12"/>
        <v>1469220.038308559</v>
      </c>
      <c r="J81">
        <f t="shared" si="13"/>
        <v>1840489.259426638</v>
      </c>
      <c r="K81">
        <f t="shared" si="14"/>
        <v>52.965870881473812</v>
      </c>
      <c r="L81">
        <f t="shared" si="8"/>
        <v>9.4486952561035925E-2</v>
      </c>
      <c r="M81">
        <f t="shared" si="8"/>
        <v>5.7211269464688283E-2</v>
      </c>
    </row>
    <row r="82" spans="1:13">
      <c r="A82">
        <v>3.0120000000000001E-2</v>
      </c>
      <c r="B82" s="1">
        <v>1265100</v>
      </c>
      <c r="C82">
        <v>56.82</v>
      </c>
      <c r="E82" s="5">
        <f t="shared" si="9"/>
        <v>303.80297549101408</v>
      </c>
      <c r="F82" s="5">
        <f t="shared" si="10"/>
        <v>439.40738475620901</v>
      </c>
      <c r="H82" s="1">
        <f t="shared" si="11"/>
        <v>787590.94329504017</v>
      </c>
      <c r="I82" s="5">
        <f t="shared" si="12"/>
        <v>1139137.2190862084</v>
      </c>
      <c r="J82">
        <f t="shared" si="13"/>
        <v>1384894.6161595949</v>
      </c>
      <c r="K82">
        <f t="shared" si="14"/>
        <v>55.340308371995064</v>
      </c>
      <c r="L82">
        <f t="shared" ref="L82:M96" si="15">ABS((J82-B82)/B82)</f>
        <v>9.4691815792897677E-2</v>
      </c>
      <c r="M82">
        <f t="shared" si="15"/>
        <v>2.604173931722872E-2</v>
      </c>
    </row>
    <row r="83" spans="1:13">
      <c r="A83">
        <v>1.8759999999999999E-2</v>
      </c>
      <c r="B83">
        <v>938140</v>
      </c>
      <c r="C83">
        <v>57.86</v>
      </c>
      <c r="E83" s="5">
        <f t="shared" si="9"/>
        <v>383.58167266664759</v>
      </c>
      <c r="F83" s="5">
        <f t="shared" si="10"/>
        <v>607.97896489809443</v>
      </c>
      <c r="H83" s="1">
        <f t="shared" si="11"/>
        <v>549139.30181735591</v>
      </c>
      <c r="I83" s="5">
        <f t="shared" si="12"/>
        <v>870388.67624398868</v>
      </c>
      <c r="J83">
        <f t="shared" si="13"/>
        <v>1029140.6223321554</v>
      </c>
      <c r="K83">
        <f t="shared" si="14"/>
        <v>57.751650527338619</v>
      </c>
      <c r="L83">
        <f t="shared" si="15"/>
        <v>9.7001111062480397E-2</v>
      </c>
      <c r="M83">
        <f t="shared" si="15"/>
        <v>1.872614460099909E-3</v>
      </c>
    </row>
    <row r="84" spans="1:13">
      <c r="A84">
        <v>1.1679999999999999E-2</v>
      </c>
      <c r="B84">
        <v>689840</v>
      </c>
      <c r="C84">
        <v>59.14</v>
      </c>
      <c r="E84" s="5">
        <f t="shared" si="9"/>
        <v>487.50469827513189</v>
      </c>
      <c r="F84" s="5">
        <f t="shared" si="10"/>
        <v>850.67464288427209</v>
      </c>
      <c r="H84" s="1">
        <f t="shared" si="11"/>
        <v>375181.0821329566</v>
      </c>
      <c r="I84" s="5">
        <f t="shared" si="12"/>
        <v>654674.78403719037</v>
      </c>
      <c r="J84">
        <f t="shared" si="13"/>
        <v>754559.41929353587</v>
      </c>
      <c r="K84">
        <f t="shared" si="14"/>
        <v>60.183836859432347</v>
      </c>
      <c r="L84">
        <f t="shared" si="15"/>
        <v>9.3818014747674636E-2</v>
      </c>
      <c r="M84">
        <f t="shared" si="15"/>
        <v>1.7650268167608157E-2</v>
      </c>
    </row>
    <row r="85" spans="1:13">
      <c r="A85">
        <v>7.28E-3</v>
      </c>
      <c r="B85">
        <v>504060</v>
      </c>
      <c r="C85">
        <v>60.49</v>
      </c>
      <c r="E85" s="5">
        <f t="shared" si="9"/>
        <v>623.03972855695224</v>
      </c>
      <c r="F85" s="5">
        <f t="shared" si="10"/>
        <v>1202.2262333040944</v>
      </c>
      <c r="H85" s="1">
        <f t="shared" si="11"/>
        <v>251393.08762215447</v>
      </c>
      <c r="I85" s="5">
        <f t="shared" si="12"/>
        <v>485091.64176525199</v>
      </c>
      <c r="J85">
        <f t="shared" si="13"/>
        <v>546362.86972552212</v>
      </c>
      <c r="K85">
        <f t="shared" si="14"/>
        <v>62.605077505363688</v>
      </c>
      <c r="L85">
        <f t="shared" si="15"/>
        <v>8.3924274343376029E-2</v>
      </c>
      <c r="M85">
        <f t="shared" si="15"/>
        <v>3.4965738227205924E-2</v>
      </c>
    </row>
    <row r="86" spans="1:13">
      <c r="A86">
        <v>4.5199999999999997E-3</v>
      </c>
      <c r="B86">
        <v>365390</v>
      </c>
      <c r="C86">
        <v>61.85</v>
      </c>
      <c r="E86" s="5">
        <f t="shared" si="9"/>
        <v>802.56418802052212</v>
      </c>
      <c r="F86" s="5">
        <f t="shared" si="10"/>
        <v>1722.2881817298726</v>
      </c>
      <c r="H86" s="1">
        <f t="shared" si="11"/>
        <v>164456.45371978509</v>
      </c>
      <c r="I86" s="5">
        <f t="shared" si="12"/>
        <v>352920.56495741493</v>
      </c>
      <c r="J86">
        <f t="shared" si="13"/>
        <v>389356.97032408282</v>
      </c>
      <c r="K86">
        <f t="shared" si="14"/>
        <v>65.015085003266762</v>
      </c>
      <c r="L86">
        <f t="shared" si="15"/>
        <v>6.5592846887114656E-2</v>
      </c>
      <c r="M86">
        <f t="shared" si="15"/>
        <v>5.1173565129616176E-2</v>
      </c>
    </row>
    <row r="87" spans="1:13">
      <c r="A87">
        <v>2.8300000000000001E-3</v>
      </c>
      <c r="B87">
        <v>263650</v>
      </c>
      <c r="C87">
        <v>63.24</v>
      </c>
      <c r="E87" s="5">
        <f t="shared" si="9"/>
        <v>1034.8033359798551</v>
      </c>
      <c r="F87" s="5">
        <f t="shared" si="10"/>
        <v>2477.0510392796464</v>
      </c>
      <c r="H87" s="1">
        <f t="shared" si="11"/>
        <v>106231.22232455523</v>
      </c>
      <c r="I87" s="5">
        <f t="shared" si="12"/>
        <v>254290.01870565032</v>
      </c>
      <c r="J87">
        <f t="shared" si="13"/>
        <v>275587.52912620897</v>
      </c>
      <c r="K87">
        <f t="shared" si="14"/>
        <v>67.326966377462256</v>
      </c>
      <c r="L87">
        <f t="shared" si="15"/>
        <v>4.5277940930054897E-2</v>
      </c>
      <c r="M87">
        <f t="shared" si="15"/>
        <v>6.462628680364095E-2</v>
      </c>
    </row>
    <row r="88" spans="1:13">
      <c r="A88">
        <v>1.7600000000000001E-3</v>
      </c>
      <c r="B88">
        <v>188630</v>
      </c>
      <c r="C88">
        <v>64.64</v>
      </c>
      <c r="E88" s="5">
        <f t="shared" si="9"/>
        <v>1345.964758159538</v>
      </c>
      <c r="F88" s="5">
        <f t="shared" si="10"/>
        <v>3617.4051161138041</v>
      </c>
      <c r="H88" s="1">
        <f t="shared" si="11"/>
        <v>66842.488721878355</v>
      </c>
      <c r="I88" s="5">
        <f t="shared" si="12"/>
        <v>179645.38760058809</v>
      </c>
      <c r="J88">
        <f t="shared" si="13"/>
        <v>191677.8119258981</v>
      </c>
      <c r="K88">
        <f t="shared" si="14"/>
        <v>69.590763382045125</v>
      </c>
      <c r="L88">
        <f t="shared" si="15"/>
        <v>1.6157620346170291E-2</v>
      </c>
      <c r="M88">
        <f t="shared" si="15"/>
        <v>7.6589780044014927E-2</v>
      </c>
    </row>
    <row r="89" spans="1:13">
      <c r="A89">
        <v>1.1000000000000001E-3</v>
      </c>
      <c r="B89">
        <v>134050</v>
      </c>
      <c r="C89">
        <v>66.05</v>
      </c>
      <c r="E89" s="5">
        <f t="shared" si="9"/>
        <v>1754.0346701826309</v>
      </c>
      <c r="F89" s="5">
        <f t="shared" si="10"/>
        <v>5312.3869550720901</v>
      </c>
      <c r="H89" s="1">
        <f t="shared" si="11"/>
        <v>41461.505076066001</v>
      </c>
      <c r="I89" s="5">
        <f t="shared" si="12"/>
        <v>125573.09296561094</v>
      </c>
      <c r="J89">
        <f t="shared" si="13"/>
        <v>132240.90925323605</v>
      </c>
      <c r="K89">
        <f t="shared" si="14"/>
        <v>71.727900134290167</v>
      </c>
      <c r="L89">
        <f t="shared" si="15"/>
        <v>1.3495641527519196E-2</v>
      </c>
      <c r="M89">
        <f t="shared" si="15"/>
        <v>8.5963665924150945E-2</v>
      </c>
    </row>
    <row r="90" spans="1:13">
      <c r="A90" s="1">
        <v>6.8400000000000004E-4</v>
      </c>
      <c r="B90">
        <v>94560</v>
      </c>
      <c r="C90">
        <v>67.510000000000005</v>
      </c>
      <c r="E90" s="5">
        <f t="shared" si="9"/>
        <v>2302.2709167640733</v>
      </c>
      <c r="F90" s="5">
        <f t="shared" si="10"/>
        <v>7906.269963945897</v>
      </c>
      <c r="H90" s="1">
        <f t="shared" si="11"/>
        <v>25118.302675289469</v>
      </c>
      <c r="I90" s="5">
        <f t="shared" si="12"/>
        <v>86259.214995458271</v>
      </c>
      <c r="J90">
        <f t="shared" si="13"/>
        <v>89841.979613764895</v>
      </c>
      <c r="K90">
        <f t="shared" si="14"/>
        <v>73.764673274842636</v>
      </c>
      <c r="L90">
        <f t="shared" si="15"/>
        <v>4.9894462629389853E-2</v>
      </c>
      <c r="M90">
        <f t="shared" si="15"/>
        <v>9.2648100649424234E-2</v>
      </c>
    </row>
    <row r="91" spans="1:13">
      <c r="A91" s="1">
        <v>4.28E-4</v>
      </c>
      <c r="B91">
        <v>66115</v>
      </c>
      <c r="C91">
        <v>68.98</v>
      </c>
      <c r="E91" s="5">
        <f t="shared" si="9"/>
        <v>3022.5935106813185</v>
      </c>
      <c r="F91" s="5">
        <f t="shared" si="10"/>
        <v>11804.673526194363</v>
      </c>
      <c r="H91" s="1">
        <f t="shared" si="11"/>
        <v>15059.753538212635</v>
      </c>
      <c r="I91" s="5">
        <f t="shared" si="12"/>
        <v>58815.541446550138</v>
      </c>
      <c r="J91">
        <f t="shared" si="13"/>
        <v>60712.964779217997</v>
      </c>
      <c r="K91">
        <f t="shared" si="14"/>
        <v>75.637943677033107</v>
      </c>
      <c r="L91">
        <f t="shared" si="15"/>
        <v>8.1706650847493054E-2</v>
      </c>
      <c r="M91">
        <f t="shared" si="15"/>
        <v>9.6519914135011639E-2</v>
      </c>
    </row>
    <row r="92" spans="1:13">
      <c r="A92" s="1">
        <v>2.656E-4</v>
      </c>
      <c r="B92">
        <v>45732</v>
      </c>
      <c r="C92">
        <v>70.510000000000005</v>
      </c>
      <c r="E92" s="5">
        <f t="shared" si="9"/>
        <v>4001.4779827205807</v>
      </c>
      <c r="F92" s="5">
        <f t="shared" si="10"/>
        <v>17893.862909740859</v>
      </c>
      <c r="H92" s="1">
        <f t="shared" si="11"/>
        <v>8805.3110295931001</v>
      </c>
      <c r="I92" s="5">
        <f t="shared" si="12"/>
        <v>39375.707956299506</v>
      </c>
      <c r="J92">
        <f t="shared" si="13"/>
        <v>40348.23266746218</v>
      </c>
      <c r="K92">
        <f t="shared" si="14"/>
        <v>77.394737273553602</v>
      </c>
      <c r="L92">
        <f t="shared" si="15"/>
        <v>0.11772429223602335</v>
      </c>
      <c r="M92">
        <f t="shared" si="15"/>
        <v>9.7641997923040652E-2</v>
      </c>
    </row>
    <row r="93" spans="1:13">
      <c r="A93" s="1">
        <v>1.6559999999999999E-4</v>
      </c>
      <c r="B93">
        <v>31277</v>
      </c>
      <c r="C93">
        <v>72.09</v>
      </c>
      <c r="E93" s="5">
        <f t="shared" si="9"/>
        <v>5299.1930857339739</v>
      </c>
      <c r="F93" s="5">
        <f t="shared" si="10"/>
        <v>27211.765592730699</v>
      </c>
      <c r="H93" s="1">
        <f t="shared" si="11"/>
        <v>5101.0056736927882</v>
      </c>
      <c r="I93" s="5">
        <f t="shared" si="12"/>
        <v>26194.057931839212</v>
      </c>
      <c r="J93">
        <f t="shared" si="13"/>
        <v>26686.118672815548</v>
      </c>
      <c r="K93">
        <f t="shared" si="14"/>
        <v>78.980195935657548</v>
      </c>
      <c r="L93">
        <f t="shared" si="15"/>
        <v>0.14678138335468402</v>
      </c>
      <c r="M93">
        <f t="shared" si="15"/>
        <v>9.5577693655951507E-2</v>
      </c>
    </row>
    <row r="94" spans="1:13">
      <c r="A94" s="1">
        <v>1.032E-4</v>
      </c>
      <c r="B94">
        <v>21258</v>
      </c>
      <c r="C94">
        <v>73.7</v>
      </c>
      <c r="E94" s="5">
        <f t="shared" si="9"/>
        <v>7039.1649427959464</v>
      </c>
      <c r="F94" s="5">
        <f t="shared" si="10"/>
        <v>41676.568995495742</v>
      </c>
      <c r="H94" s="1">
        <f t="shared" si="11"/>
        <v>2915.051476154345</v>
      </c>
      <c r="I94" s="5">
        <f t="shared" si="12"/>
        <v>17259.056288445609</v>
      </c>
      <c r="J94">
        <f t="shared" si="13"/>
        <v>17503.501051971391</v>
      </c>
      <c r="K94">
        <f t="shared" si="14"/>
        <v>80.413230986762187</v>
      </c>
      <c r="L94">
        <f t="shared" si="15"/>
        <v>0.17661581277771238</v>
      </c>
      <c r="M94">
        <f t="shared" si="15"/>
        <v>9.108861583123723E-2</v>
      </c>
    </row>
    <row r="95" spans="1:13">
      <c r="A95" s="1">
        <v>6.4399999999999993E-5</v>
      </c>
      <c r="B95">
        <v>14429</v>
      </c>
      <c r="C95">
        <v>75.290000000000006</v>
      </c>
      <c r="E95" s="5">
        <f t="shared" si="9"/>
        <v>9365.5039967039174</v>
      </c>
      <c r="F95" s="5">
        <f t="shared" si="10"/>
        <v>64135.925026575984</v>
      </c>
      <c r="H95" s="1">
        <f t="shared" si="11"/>
        <v>1649.2627250090368</v>
      </c>
      <c r="I95" s="5">
        <f t="shared" si="12"/>
        <v>11294.319079628069</v>
      </c>
      <c r="J95">
        <f t="shared" si="13"/>
        <v>11414.1014104727</v>
      </c>
      <c r="K95">
        <f t="shared" si="14"/>
        <v>81.69205373669098</v>
      </c>
      <c r="L95">
        <f t="shared" si="15"/>
        <v>0.20894716123967702</v>
      </c>
      <c r="M95">
        <f t="shared" si="15"/>
        <v>8.5031926373900557E-2</v>
      </c>
    </row>
    <row r="96" spans="1:13">
      <c r="A96" s="1">
        <v>4.0000000000000003E-5</v>
      </c>
      <c r="B96">
        <v>9680.2999999999993</v>
      </c>
      <c r="C96">
        <v>76.900000000000006</v>
      </c>
      <c r="E96" s="5">
        <f t="shared" si="9"/>
        <v>12522.951611519722</v>
      </c>
      <c r="F96" s="5">
        <f t="shared" si="10"/>
        <v>99662.111560643214</v>
      </c>
      <c r="H96" s="1">
        <f t="shared" si="11"/>
        <v>918.26453879738301</v>
      </c>
      <c r="I96" s="5">
        <f t="shared" si="12"/>
        <v>7307.8764293573304</v>
      </c>
      <c r="J96">
        <f t="shared" si="13"/>
        <v>7365.3423321641485</v>
      </c>
      <c r="K96">
        <f t="shared" si="14"/>
        <v>82.838086776572752</v>
      </c>
      <c r="L96">
        <f t="shared" si="15"/>
        <v>0.23914110800655464</v>
      </c>
      <c r="M96">
        <f t="shared" si="15"/>
        <v>7.7218293583520753E-2</v>
      </c>
    </row>
  </sheetData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6"/>
  <sheetViews>
    <sheetView topLeftCell="H1" zoomScale="85" zoomScaleNormal="85" workbookViewId="0">
      <selection activeCell="N36" sqref="N36"/>
    </sheetView>
  </sheetViews>
  <sheetFormatPr defaultRowHeight="14.4"/>
  <cols>
    <col min="16" max="16" width="13.77734375" customWidth="1"/>
  </cols>
  <sheetData>
    <row r="1" spans="1:23">
      <c r="A1" t="s">
        <v>19</v>
      </c>
      <c r="B1" t="s">
        <v>20</v>
      </c>
      <c r="C1" t="s">
        <v>21</v>
      </c>
      <c r="E1" t="s">
        <v>0</v>
      </c>
      <c r="F1" t="s">
        <v>1</v>
      </c>
      <c r="H1" t="s">
        <v>27</v>
      </c>
      <c r="I1" t="s">
        <v>28</v>
      </c>
      <c r="J1" t="s">
        <v>25</v>
      </c>
      <c r="K1" t="s">
        <v>24</v>
      </c>
      <c r="L1" t="s">
        <v>30</v>
      </c>
      <c r="M1" t="s">
        <v>31</v>
      </c>
      <c r="O1" t="s">
        <v>42</v>
      </c>
      <c r="P1" s="5">
        <f>Q1*10^8</f>
        <v>739817778.35993934</v>
      </c>
      <c r="Q1" s="19">
        <v>7.3981777835993929</v>
      </c>
      <c r="R1" s="5">
        <v>700000000.00000012</v>
      </c>
      <c r="T1" s="8">
        <v>5</v>
      </c>
    </row>
    <row r="2" spans="1:23">
      <c r="A2">
        <v>30000</v>
      </c>
      <c r="B2" s="1">
        <v>216770000</v>
      </c>
      <c r="C2">
        <v>16.96</v>
      </c>
      <c r="E2" s="5">
        <f>1+$P$2*(A2*$P$6)^(-$P$4)*COS($P$4*PI()/2)+$P$3*(A2*$P$6)^(-$P$5)*COS($P$5*PI()/2)</f>
        <v>3.3656649377279497</v>
      </c>
      <c r="F2" s="5">
        <f>$P$2*(A2*$P$6)^(-$P$4)*SIN($P$4*PI()/2)+$P$3*(A2*$P$6)^(-$P$5)*SIN($P$5*PI()/2)+($P$7*A2*$P$8)^-1</f>
        <v>1.3931129693227504</v>
      </c>
      <c r="H2" s="1">
        <f>$P$1*E2/(E2^2+F2^2)</f>
        <v>187661414.00832954</v>
      </c>
      <c r="I2" s="5">
        <f>$P$1*F2/(E2^2+F2^2)</f>
        <v>77676641.77318114</v>
      </c>
      <c r="J2">
        <f>(H2^2+I2^2)^0.5</f>
        <v>203102109.74966455</v>
      </c>
      <c r="K2">
        <f>DEGREES(ATAN(I2/H2))</f>
        <v>22.485597342698259</v>
      </c>
      <c r="L2">
        <f t="shared" ref="L2:M33" si="0">ABS((J2-B2)/B2)</f>
        <v>6.3052499194240233E-2</v>
      </c>
      <c r="M2">
        <f t="shared" si="0"/>
        <v>0.32580173011192559</v>
      </c>
      <c r="O2" t="s">
        <v>43</v>
      </c>
      <c r="P2" s="5">
        <f>Q2</f>
        <v>7.3661357479743508</v>
      </c>
      <c r="Q2" s="19">
        <v>7.3661357479743508</v>
      </c>
      <c r="R2" s="5">
        <v>6.9375783123541748</v>
      </c>
      <c r="T2" s="8">
        <v>5</v>
      </c>
    </row>
    <row r="3" spans="1:23">
      <c r="A3">
        <v>18720</v>
      </c>
      <c r="B3" s="1">
        <v>196370000</v>
      </c>
      <c r="C3">
        <v>17.75</v>
      </c>
      <c r="E3" s="5">
        <f t="shared" ref="E3:E66" si="1">1+$P$2*(A3*$P$6)^(-$P$4)*COS($P$4*PI()/2)+$P$3*(A3*$P$8)^(-$P$5)*COS($P$5*PI()/2)</f>
        <v>3.531095048765275</v>
      </c>
      <c r="F3" s="5">
        <f t="shared" ref="F3:F66" si="2">$P$2*(A3*$P$6)^(-$P$4)*SIN($P$4*PI()/2)+$P$3*(A3*$P$8)^(-$P$5)*SIN($P$5*PI()/2)+($P$7*A3*$P$8)^-1</f>
        <v>1.302261749184177</v>
      </c>
      <c r="H3" s="1">
        <f t="shared" ref="H3:H66" si="3">$P$1*E3/(E3^2+F3^2)</f>
        <v>184430342.87108713</v>
      </c>
      <c r="I3" s="5">
        <f t="shared" ref="I3:I66" si="4">$P$1*F3/(E3^2+F3^2)</f>
        <v>68017591.594970658</v>
      </c>
      <c r="J3">
        <f t="shared" ref="J3:J66" si="5">(H3^2+I3^2)^0.5</f>
        <v>196572999.51398969</v>
      </c>
      <c r="K3">
        <f t="shared" ref="K3:K66" si="6">DEGREES(ATAN(I3/H3))</f>
        <v>20.243887109687012</v>
      </c>
      <c r="L3">
        <f t="shared" si="0"/>
        <v>1.0337603197519325E-3</v>
      </c>
      <c r="M3">
        <f t="shared" si="0"/>
        <v>0.14050068223588802</v>
      </c>
      <c r="O3" t="s">
        <v>44</v>
      </c>
      <c r="P3" s="5">
        <f>Q3</f>
        <v>3.600004108883871</v>
      </c>
      <c r="Q3" s="19">
        <v>3.600004108883871</v>
      </c>
      <c r="R3" s="5">
        <v>2.5138945654900691</v>
      </c>
      <c r="T3" s="8">
        <v>1</v>
      </c>
    </row>
    <row r="4" spans="1:23">
      <c r="A4">
        <v>11640</v>
      </c>
      <c r="B4" s="1">
        <v>178170000</v>
      </c>
      <c r="C4">
        <v>18.55</v>
      </c>
      <c r="E4" s="5">
        <f t="shared" si="1"/>
        <v>3.9206253747183495</v>
      </c>
      <c r="F4" s="5">
        <f t="shared" si="2"/>
        <v>1.5066751389477535</v>
      </c>
      <c r="H4" s="1">
        <f t="shared" si="3"/>
        <v>164417378.66168159</v>
      </c>
      <c r="I4" s="5">
        <f t="shared" si="4"/>
        <v>63184709.877645612</v>
      </c>
      <c r="J4">
        <f t="shared" si="5"/>
        <v>176140233.81471094</v>
      </c>
      <c r="K4">
        <f t="shared" si="6"/>
        <v>21.021497936255564</v>
      </c>
      <c r="L4">
        <f t="shared" si="0"/>
        <v>1.1392300529208369E-2</v>
      </c>
      <c r="M4">
        <f t="shared" si="0"/>
        <v>0.13323439009463953</v>
      </c>
      <c r="O4" t="s">
        <v>37</v>
      </c>
      <c r="P4" s="5">
        <f>Q4*10^(-1)</f>
        <v>0.29855337285955919</v>
      </c>
      <c r="Q4" s="19">
        <v>2.9855337285955916</v>
      </c>
      <c r="R4" s="5">
        <v>0.31189333045201928</v>
      </c>
      <c r="T4" s="8">
        <v>1</v>
      </c>
      <c r="W4" s="1"/>
    </row>
    <row r="5" spans="1:23">
      <c r="A5">
        <v>7260</v>
      </c>
      <c r="B5" s="1">
        <v>160950000</v>
      </c>
      <c r="C5">
        <v>19.260000000000002</v>
      </c>
      <c r="E5" s="5">
        <f t="shared" si="1"/>
        <v>4.3677274034016769</v>
      </c>
      <c r="F5" s="5">
        <f t="shared" si="2"/>
        <v>1.7426969226527005</v>
      </c>
      <c r="H5" s="1">
        <f t="shared" si="3"/>
        <v>146120884.3062478</v>
      </c>
      <c r="I5" s="5">
        <f t="shared" si="4"/>
        <v>58301352.602148883</v>
      </c>
      <c r="J5">
        <f t="shared" si="5"/>
        <v>157322473.11074138</v>
      </c>
      <c r="K5">
        <f t="shared" si="6"/>
        <v>21.751701797400365</v>
      </c>
      <c r="L5">
        <f t="shared" si="0"/>
        <v>2.2538222362588525E-2</v>
      </c>
      <c r="M5">
        <f t="shared" si="0"/>
        <v>0.12937184825547057</v>
      </c>
      <c r="O5" t="s">
        <v>45</v>
      </c>
      <c r="P5" s="5">
        <f>Q5*10^(-1)</f>
        <v>0.63863932945098612</v>
      </c>
      <c r="Q5" s="19">
        <v>6.3863932945098609</v>
      </c>
      <c r="R5" s="5">
        <v>0.66078658828389303</v>
      </c>
      <c r="T5" s="8">
        <v>5</v>
      </c>
    </row>
    <row r="6" spans="1:23">
      <c r="A6">
        <v>4518</v>
      </c>
      <c r="B6" s="1">
        <v>145000000</v>
      </c>
      <c r="C6">
        <v>20.11</v>
      </c>
      <c r="E6" s="5">
        <f t="shared" si="1"/>
        <v>4.8869161105145276</v>
      </c>
      <c r="F6" s="5">
        <f t="shared" si="2"/>
        <v>2.0186694450833</v>
      </c>
      <c r="H6" s="1">
        <f t="shared" si="3"/>
        <v>129321121.76729055</v>
      </c>
      <c r="I6" s="5">
        <f t="shared" si="4"/>
        <v>53419496.30644273</v>
      </c>
      <c r="J6">
        <f t="shared" si="5"/>
        <v>139919959.69404951</v>
      </c>
      <c r="K6">
        <f t="shared" si="6"/>
        <v>22.444362022140712</v>
      </c>
      <c r="L6">
        <f t="shared" si="0"/>
        <v>3.5034760730693053E-2</v>
      </c>
      <c r="M6">
        <f t="shared" si="0"/>
        <v>0.11607966296075152</v>
      </c>
      <c r="O6" t="s">
        <v>46</v>
      </c>
      <c r="P6" s="5">
        <f>Q6*10^(-3)</f>
        <v>1.3371310108895144E-3</v>
      </c>
      <c r="Q6" s="19">
        <v>1.3371310108895145</v>
      </c>
      <c r="R6" s="5">
        <v>1.0596037122152292E-3</v>
      </c>
      <c r="T6" s="8">
        <v>1</v>
      </c>
    </row>
    <row r="7" spans="1:23">
      <c r="A7">
        <v>2814</v>
      </c>
      <c r="B7" s="1">
        <v>130100000</v>
      </c>
      <c r="C7">
        <v>20.87</v>
      </c>
      <c r="E7" s="5">
        <f t="shared" si="1"/>
        <v>5.4863650262736368</v>
      </c>
      <c r="F7" s="5">
        <f t="shared" si="2"/>
        <v>2.3398681426898134</v>
      </c>
      <c r="H7" s="1">
        <f t="shared" si="3"/>
        <v>114093868.65165658</v>
      </c>
      <c r="I7" s="5">
        <f t="shared" si="4"/>
        <v>48659651.199980535</v>
      </c>
      <c r="J7">
        <f t="shared" si="5"/>
        <v>124036980.44859537</v>
      </c>
      <c r="K7">
        <f t="shared" si="6"/>
        <v>23.097659785041788</v>
      </c>
      <c r="L7">
        <f t="shared" si="0"/>
        <v>4.6602763654147769E-2</v>
      </c>
      <c r="M7">
        <f t="shared" si="0"/>
        <v>0.10673980762059354</v>
      </c>
      <c r="O7" t="s">
        <v>47</v>
      </c>
      <c r="P7" s="5">
        <f>Q7*10^1</f>
        <v>10.076849672046329</v>
      </c>
      <c r="Q7" s="19">
        <v>1.0076849672046329</v>
      </c>
      <c r="R7" s="5">
        <v>14.719514378452837</v>
      </c>
      <c r="T7" s="8">
        <v>1</v>
      </c>
    </row>
    <row r="8" spans="1:23">
      <c r="A8">
        <v>1752</v>
      </c>
      <c r="B8" s="1">
        <v>116330000</v>
      </c>
      <c r="C8">
        <v>21.54</v>
      </c>
      <c r="E8" s="5">
        <f t="shared" si="1"/>
        <v>6.1807184808220113</v>
      </c>
      <c r="F8" s="5">
        <f t="shared" si="2"/>
        <v>2.7153888002283666</v>
      </c>
      <c r="H8" s="1">
        <f t="shared" si="3"/>
        <v>100332283.37388659</v>
      </c>
      <c r="I8" s="5">
        <f t="shared" si="4"/>
        <v>44079205.260705672</v>
      </c>
      <c r="J8">
        <f t="shared" si="5"/>
        <v>109588062.41298959</v>
      </c>
      <c r="K8">
        <f t="shared" si="6"/>
        <v>23.717431720671136</v>
      </c>
      <c r="L8">
        <f t="shared" si="0"/>
        <v>5.7955278836159314E-2</v>
      </c>
      <c r="M8">
        <f t="shared" si="0"/>
        <v>0.10108782361518744</v>
      </c>
      <c r="O8" t="s">
        <v>55</v>
      </c>
      <c r="P8" s="5">
        <f>Q8*10^(-3)</f>
        <v>7.6832283024647285E-2</v>
      </c>
      <c r="Q8" s="18">
        <v>76.832283024647282</v>
      </c>
      <c r="R8" s="1"/>
      <c r="T8" s="1"/>
      <c r="V8">
        <v>124.94</v>
      </c>
    </row>
    <row r="9" spans="1:23">
      <c r="A9">
        <v>1092</v>
      </c>
      <c r="B9" s="1">
        <v>103970000</v>
      </c>
      <c r="C9">
        <v>22.48</v>
      </c>
      <c r="E9" s="5">
        <f t="shared" si="1"/>
        <v>6.9830247616840762</v>
      </c>
      <c r="F9" s="5">
        <f t="shared" si="2"/>
        <v>3.1539699620635808</v>
      </c>
      <c r="H9" s="1">
        <f t="shared" si="3"/>
        <v>87994407.563640654</v>
      </c>
      <c r="I9" s="5">
        <f t="shared" si="4"/>
        <v>39743768.317724168</v>
      </c>
      <c r="J9">
        <f t="shared" si="5"/>
        <v>96553523.408361629</v>
      </c>
      <c r="K9">
        <f t="shared" si="6"/>
        <v>24.306906385518101</v>
      </c>
      <c r="L9">
        <f t="shared" si="0"/>
        <v>7.1332851703745037E-2</v>
      </c>
      <c r="M9">
        <f t="shared" si="0"/>
        <v>8.1268077647602327E-2</v>
      </c>
      <c r="P9" s="5"/>
      <c r="R9" s="1"/>
      <c r="T9" s="1"/>
    </row>
    <row r="10" spans="1:23">
      <c r="A10">
        <v>678</v>
      </c>
      <c r="B10" s="1">
        <v>92144000</v>
      </c>
      <c r="C10">
        <v>23.25</v>
      </c>
      <c r="E10" s="5">
        <f t="shared" si="1"/>
        <v>7.9211339371988441</v>
      </c>
      <c r="F10" s="5">
        <f t="shared" si="2"/>
        <v>3.6731902513291734</v>
      </c>
      <c r="H10" s="1">
        <f t="shared" si="3"/>
        <v>76868444.209487289</v>
      </c>
      <c r="I10" s="5">
        <f t="shared" si="4"/>
        <v>35645454.570482574</v>
      </c>
      <c r="J10">
        <f t="shared" si="5"/>
        <v>84731081.349900156</v>
      </c>
      <c r="K10">
        <f t="shared" si="6"/>
        <v>24.878110001147469</v>
      </c>
      <c r="L10">
        <f t="shared" si="0"/>
        <v>8.0449282103010986E-2</v>
      </c>
      <c r="M10">
        <f t="shared" si="0"/>
        <v>7.0026236608493303E-2</v>
      </c>
      <c r="P10" s="5"/>
      <c r="R10" s="1"/>
      <c r="T10" s="1"/>
    </row>
    <row r="11" spans="1:23">
      <c r="A11">
        <v>424.2</v>
      </c>
      <c r="B11" s="1">
        <v>81158000</v>
      </c>
      <c r="C11">
        <v>24.05</v>
      </c>
      <c r="E11" s="5">
        <f t="shared" si="1"/>
        <v>8.9920643207515116</v>
      </c>
      <c r="F11" s="5">
        <f t="shared" si="2"/>
        <v>4.2743994941247712</v>
      </c>
      <c r="H11" s="1">
        <f t="shared" si="3"/>
        <v>67110285.599552214</v>
      </c>
      <c r="I11" s="5">
        <f t="shared" si="4"/>
        <v>31901036.356612824</v>
      </c>
      <c r="J11">
        <f t="shared" si="5"/>
        <v>74306571.404414818</v>
      </c>
      <c r="K11">
        <f t="shared" si="6"/>
        <v>25.424190648195808</v>
      </c>
      <c r="L11">
        <f t="shared" si="0"/>
        <v>8.4420865417890803E-2</v>
      </c>
      <c r="M11">
        <f t="shared" si="0"/>
        <v>5.7138904290885938E-2</v>
      </c>
    </row>
    <row r="12" spans="1:23">
      <c r="A12">
        <v>264.60000000000002</v>
      </c>
      <c r="B12" s="1">
        <v>71607000</v>
      </c>
      <c r="C12">
        <v>24.84</v>
      </c>
      <c r="E12" s="5">
        <f t="shared" si="1"/>
        <v>10.243385388959567</v>
      </c>
      <c r="F12" s="5">
        <f t="shared" si="2"/>
        <v>4.988350950988174</v>
      </c>
      <c r="H12" s="1">
        <f t="shared" si="3"/>
        <v>58379201.991252653</v>
      </c>
      <c r="I12" s="5">
        <f t="shared" si="4"/>
        <v>28429658.42961172</v>
      </c>
      <c r="J12">
        <f t="shared" si="5"/>
        <v>64933633.069156624</v>
      </c>
      <c r="K12">
        <f t="shared" si="6"/>
        <v>25.965278571035888</v>
      </c>
      <c r="L12">
        <f t="shared" si="0"/>
        <v>9.3194337576541053E-2</v>
      </c>
      <c r="M12">
        <f t="shared" si="0"/>
        <v>4.5301069687435129E-2</v>
      </c>
      <c r="O12" t="s">
        <v>29</v>
      </c>
      <c r="P12" s="4">
        <f>SUM(L2:L96)+SUM(M2:M96)</f>
        <v>14.404339389123635</v>
      </c>
    </row>
    <row r="13" spans="1:23">
      <c r="A13">
        <v>164.4</v>
      </c>
      <c r="B13" s="1">
        <v>62602000</v>
      </c>
      <c r="C13">
        <v>25.75</v>
      </c>
      <c r="E13" s="5">
        <f t="shared" si="1"/>
        <v>11.711886624890969</v>
      </c>
      <c r="F13" s="5">
        <f t="shared" si="2"/>
        <v>5.841977893009429</v>
      </c>
      <c r="H13" s="1">
        <f t="shared" si="3"/>
        <v>50582685.311950341</v>
      </c>
      <c r="I13" s="5">
        <f t="shared" si="4"/>
        <v>25231027.145826519</v>
      </c>
      <c r="J13">
        <f t="shared" si="5"/>
        <v>56526213.248379126</v>
      </c>
      <c r="K13">
        <f t="shared" si="6"/>
        <v>26.51036887311324</v>
      </c>
      <c r="L13">
        <f t="shared" si="0"/>
        <v>9.7054195578749461E-2</v>
      </c>
      <c r="M13">
        <f t="shared" si="0"/>
        <v>2.9528888276242334E-2</v>
      </c>
    </row>
    <row r="14" spans="1:23">
      <c r="A14">
        <v>102.6</v>
      </c>
      <c r="B14" s="1">
        <v>54863000</v>
      </c>
      <c r="C14">
        <v>26.81</v>
      </c>
      <c r="E14" s="5">
        <f t="shared" si="1"/>
        <v>13.407640219399598</v>
      </c>
      <c r="F14" s="5">
        <f t="shared" si="2"/>
        <v>6.848804930065552</v>
      </c>
      <c r="H14" s="1">
        <f t="shared" si="3"/>
        <v>43760397.215483956</v>
      </c>
      <c r="I14" s="5">
        <f t="shared" si="4"/>
        <v>22353405.915336709</v>
      </c>
      <c r="J14">
        <f t="shared" si="5"/>
        <v>49139059.010859638</v>
      </c>
      <c r="K14">
        <f t="shared" si="6"/>
        <v>27.058563047289816</v>
      </c>
      <c r="L14">
        <f t="shared" si="0"/>
        <v>0.1043315347162999</v>
      </c>
      <c r="M14">
        <f t="shared" si="0"/>
        <v>9.2712811372554008E-3</v>
      </c>
    </row>
    <row r="15" spans="1:23">
      <c r="A15">
        <v>64.2</v>
      </c>
      <c r="B15" s="1">
        <v>47757000</v>
      </c>
      <c r="C15">
        <v>27.75</v>
      </c>
      <c r="E15" s="5">
        <f t="shared" si="1"/>
        <v>15.374731411523832</v>
      </c>
      <c r="F15" s="5">
        <f t="shared" si="2"/>
        <v>8.0448715680314855</v>
      </c>
      <c r="H15" s="1">
        <f t="shared" si="3"/>
        <v>37776193.371432692</v>
      </c>
      <c r="I15" s="5">
        <f t="shared" si="4"/>
        <v>19766499.710981127</v>
      </c>
      <c r="J15">
        <f t="shared" si="5"/>
        <v>42635141.567257546</v>
      </c>
      <c r="K15">
        <f t="shared" si="6"/>
        <v>27.620940314538558</v>
      </c>
      <c r="L15">
        <f t="shared" si="0"/>
        <v>0.1072483286794073</v>
      </c>
      <c r="M15">
        <f t="shared" si="0"/>
        <v>4.650799476088003E-3</v>
      </c>
    </row>
    <row r="16" spans="1:23">
      <c r="A16">
        <v>39.840000000000003</v>
      </c>
      <c r="B16" s="1">
        <v>41293000</v>
      </c>
      <c r="C16">
        <v>28.76</v>
      </c>
      <c r="E16" s="5">
        <f t="shared" si="1"/>
        <v>17.717319173938328</v>
      </c>
      <c r="F16" s="5">
        <f t="shared" si="2"/>
        <v>9.5082554567420967</v>
      </c>
      <c r="H16" s="1">
        <f t="shared" si="3"/>
        <v>32419621.869137138</v>
      </c>
      <c r="I16" s="5">
        <f t="shared" si="4"/>
        <v>17398458.735008374</v>
      </c>
      <c r="J16">
        <f t="shared" si="5"/>
        <v>36793182.09249676</v>
      </c>
      <c r="K16">
        <f t="shared" si="6"/>
        <v>28.220874217874975</v>
      </c>
      <c r="L16">
        <f t="shared" si="0"/>
        <v>0.10897289873594168</v>
      </c>
      <c r="M16">
        <f t="shared" si="0"/>
        <v>1.8745680880564199E-2</v>
      </c>
    </row>
    <row r="17" spans="1:13">
      <c r="A17">
        <v>24.84</v>
      </c>
      <c r="B17" s="1">
        <v>35753000</v>
      </c>
      <c r="C17">
        <v>29.72</v>
      </c>
      <c r="E17" s="5">
        <f t="shared" si="1"/>
        <v>20.439646207351313</v>
      </c>
      <c r="F17" s="5">
        <f t="shared" si="2"/>
        <v>11.261322927983509</v>
      </c>
      <c r="H17" s="1">
        <f t="shared" si="3"/>
        <v>27766635.999495521</v>
      </c>
      <c r="I17" s="5">
        <f t="shared" si="4"/>
        <v>15298163.747160636</v>
      </c>
      <c r="J17">
        <f t="shared" si="5"/>
        <v>31702048.652467564</v>
      </c>
      <c r="K17">
        <f t="shared" si="6"/>
        <v>28.852781325276304</v>
      </c>
      <c r="L17">
        <f t="shared" si="0"/>
        <v>0.11330381639393719</v>
      </c>
      <c r="M17">
        <f t="shared" si="0"/>
        <v>2.9179632393125671E-2</v>
      </c>
    </row>
    <row r="18" spans="1:13">
      <c r="A18">
        <v>15.48</v>
      </c>
      <c r="B18" s="1">
        <v>31055000</v>
      </c>
      <c r="C18">
        <v>30.95</v>
      </c>
      <c r="E18" s="5">
        <f t="shared" si="1"/>
        <v>23.644884286159531</v>
      </c>
      <c r="F18" s="5">
        <f t="shared" si="2"/>
        <v>13.396231487051844</v>
      </c>
      <c r="H18" s="1">
        <f t="shared" si="3"/>
        <v>23685807.030506037</v>
      </c>
      <c r="I18" s="5">
        <f t="shared" si="4"/>
        <v>13419416.652591951</v>
      </c>
      <c r="J18">
        <f t="shared" si="5"/>
        <v>27223118.814386997</v>
      </c>
      <c r="K18">
        <f t="shared" si="6"/>
        <v>29.534130016095084</v>
      </c>
      <c r="L18">
        <f t="shared" si="0"/>
        <v>0.12339015249116093</v>
      </c>
      <c r="M18">
        <f t="shared" si="0"/>
        <v>4.5747010788527158E-2</v>
      </c>
    </row>
    <row r="19" spans="1:13">
      <c r="A19">
        <v>9.66</v>
      </c>
      <c r="B19" s="1">
        <v>26864000</v>
      </c>
      <c r="C19">
        <v>32</v>
      </c>
      <c r="E19" s="5">
        <f t="shared" si="1"/>
        <v>27.415185467988607</v>
      </c>
      <c r="F19" s="5">
        <f t="shared" si="2"/>
        <v>16.003179642151839</v>
      </c>
      <c r="H19" s="1">
        <f t="shared" si="3"/>
        <v>20127378.478697415</v>
      </c>
      <c r="I19" s="5">
        <f t="shared" si="4"/>
        <v>11749037.915365504</v>
      </c>
      <c r="J19">
        <f t="shared" si="5"/>
        <v>23305605.685358793</v>
      </c>
      <c r="K19">
        <f t="shared" si="6"/>
        <v>30.273568222951596</v>
      </c>
      <c r="L19">
        <f t="shared" si="0"/>
        <v>0.13245958586365425</v>
      </c>
      <c r="M19">
        <f t="shared" si="0"/>
        <v>5.3950993032762629E-2</v>
      </c>
    </row>
    <row r="20" spans="1:13">
      <c r="A20">
        <v>6</v>
      </c>
      <c r="B20" s="1">
        <v>23122000</v>
      </c>
      <c r="C20">
        <v>33.19</v>
      </c>
      <c r="E20" s="5">
        <f t="shared" si="1"/>
        <v>31.925593342512627</v>
      </c>
      <c r="F20" s="5">
        <f t="shared" si="2"/>
        <v>19.253613516318964</v>
      </c>
      <c r="H20" s="1">
        <f t="shared" si="3"/>
        <v>16992844.391314287</v>
      </c>
      <c r="I20" s="5">
        <f t="shared" si="4"/>
        <v>10248005.571681703</v>
      </c>
      <c r="J20">
        <f t="shared" si="5"/>
        <v>19843849.896243434</v>
      </c>
      <c r="K20">
        <f t="shared" si="6"/>
        <v>31.093241834502738</v>
      </c>
      <c r="L20">
        <f t="shared" si="0"/>
        <v>0.14177623491724617</v>
      </c>
      <c r="M20">
        <f t="shared" si="0"/>
        <v>6.3174394862827957E-2</v>
      </c>
    </row>
    <row r="21" spans="1:13">
      <c r="A21">
        <v>1250</v>
      </c>
      <c r="B21" s="1">
        <v>114480000</v>
      </c>
      <c r="C21">
        <v>22.67</v>
      </c>
      <c r="E21" s="5">
        <f t="shared" si="1"/>
        <v>6.7415154220558726</v>
      </c>
      <c r="F21" s="5">
        <f t="shared" si="2"/>
        <v>3.0214190778477339</v>
      </c>
      <c r="H21" s="1">
        <f t="shared" si="3"/>
        <v>91384514.518828243</v>
      </c>
      <c r="I21" s="5">
        <f t="shared" si="4"/>
        <v>40956802.4844537</v>
      </c>
      <c r="J21">
        <f t="shared" si="5"/>
        <v>100142843.79621182</v>
      </c>
      <c r="K21">
        <f t="shared" si="6"/>
        <v>24.141015735411674</v>
      </c>
      <c r="L21">
        <f t="shared" si="0"/>
        <v>0.12523721352016226</v>
      </c>
      <c r="M21">
        <f t="shared" si="0"/>
        <v>6.4888210648948938E-2</v>
      </c>
    </row>
    <row r="22" spans="1:13">
      <c r="A22">
        <v>780</v>
      </c>
      <c r="B22" s="1">
        <v>100430000</v>
      </c>
      <c r="C22">
        <v>23.61</v>
      </c>
      <c r="E22" s="5">
        <f t="shared" si="1"/>
        <v>7.6306002366573393</v>
      </c>
      <c r="F22" s="5">
        <f t="shared" si="2"/>
        <v>3.5116470998200313</v>
      </c>
      <c r="H22" s="1">
        <f t="shared" si="3"/>
        <v>80009009.48274298</v>
      </c>
      <c r="I22" s="5">
        <f t="shared" si="4"/>
        <v>36820616.648189992</v>
      </c>
      <c r="J22">
        <f t="shared" si="5"/>
        <v>88074964.710538611</v>
      </c>
      <c r="K22">
        <f t="shared" si="6"/>
        <v>24.712165417095022</v>
      </c>
      <c r="L22">
        <f t="shared" si="0"/>
        <v>0.12302136104213272</v>
      </c>
      <c r="M22">
        <f t="shared" si="0"/>
        <v>4.668214388373667E-2</v>
      </c>
    </row>
    <row r="23" spans="1:13">
      <c r="A23">
        <v>485</v>
      </c>
      <c r="B23" s="1">
        <v>88209000</v>
      </c>
      <c r="C23">
        <v>24.44</v>
      </c>
      <c r="E23" s="5">
        <f t="shared" si="1"/>
        <v>8.6698241431033747</v>
      </c>
      <c r="F23" s="5">
        <f t="shared" si="2"/>
        <v>4.092545193374165</v>
      </c>
      <c r="H23" s="1">
        <f t="shared" si="3"/>
        <v>69783012.670914829</v>
      </c>
      <c r="I23" s="5">
        <f t="shared" si="4"/>
        <v>32940706.567006975</v>
      </c>
      <c r="J23">
        <f t="shared" si="5"/>
        <v>77167084.994592845</v>
      </c>
      <c r="K23">
        <f t="shared" si="6"/>
        <v>25.269408513426193</v>
      </c>
      <c r="L23">
        <f t="shared" si="0"/>
        <v>0.12517900673862253</v>
      </c>
      <c r="M23">
        <f t="shared" si="0"/>
        <v>3.3936518552626485E-2</v>
      </c>
    </row>
    <row r="24" spans="1:13">
      <c r="A24">
        <v>302.5</v>
      </c>
      <c r="B24" s="1">
        <v>77330000</v>
      </c>
      <c r="C24">
        <v>25.23</v>
      </c>
      <c r="E24" s="5">
        <f t="shared" si="1"/>
        <v>9.869168924138819</v>
      </c>
      <c r="F24" s="5">
        <f t="shared" si="2"/>
        <v>4.7735424543632554</v>
      </c>
      <c r="H24" s="1">
        <f t="shared" si="3"/>
        <v>60750116.955837749</v>
      </c>
      <c r="I24" s="5">
        <f t="shared" si="4"/>
        <v>29383757.094980445</v>
      </c>
      <c r="J24">
        <f t="shared" si="5"/>
        <v>67483197.102425277</v>
      </c>
      <c r="K24">
        <f t="shared" si="6"/>
        <v>25.812232848258567</v>
      </c>
      <c r="L24">
        <f t="shared" si="0"/>
        <v>0.12733483638400003</v>
      </c>
      <c r="M24">
        <f t="shared" si="0"/>
        <v>2.3077005479927339E-2</v>
      </c>
    </row>
    <row r="25" spans="1:13">
      <c r="A25">
        <v>188.25</v>
      </c>
      <c r="B25" s="1">
        <v>67655000</v>
      </c>
      <c r="C25">
        <v>25.97</v>
      </c>
      <c r="E25" s="5">
        <f t="shared" si="1"/>
        <v>11.27072591025231</v>
      </c>
      <c r="F25" s="5">
        <f t="shared" si="2"/>
        <v>5.583748845711983</v>
      </c>
      <c r="H25" s="1">
        <f t="shared" si="3"/>
        <v>52704724.36848744</v>
      </c>
      <c r="I25" s="5">
        <f t="shared" si="4"/>
        <v>26111001.740217272</v>
      </c>
      <c r="J25">
        <f t="shared" si="5"/>
        <v>58818129.710454613</v>
      </c>
      <c r="K25">
        <f t="shared" si="6"/>
        <v>26.354758821218599</v>
      </c>
      <c r="L25">
        <f t="shared" si="0"/>
        <v>0.13061666232422417</v>
      </c>
      <c r="M25">
        <f t="shared" si="0"/>
        <v>1.481551102112439E-2</v>
      </c>
    </row>
    <row r="26" spans="1:13">
      <c r="A26">
        <v>117.25</v>
      </c>
      <c r="B26" s="1">
        <v>58898000</v>
      </c>
      <c r="C26">
        <v>26.77</v>
      </c>
      <c r="E26" s="5">
        <f t="shared" si="1"/>
        <v>12.900862432188431</v>
      </c>
      <c r="F26" s="5">
        <f t="shared" si="2"/>
        <v>6.5455515415569785</v>
      </c>
      <c r="H26" s="1">
        <f t="shared" si="3"/>
        <v>45606112.220720351</v>
      </c>
      <c r="I26" s="5">
        <f t="shared" si="4"/>
        <v>23139317.989000354</v>
      </c>
      <c r="J26">
        <f t="shared" si="5"/>
        <v>51140448.852987334</v>
      </c>
      <c r="K26">
        <f t="shared" si="6"/>
        <v>26.902014962975596</v>
      </c>
      <c r="L26">
        <f t="shared" si="0"/>
        <v>0.13171162258502267</v>
      </c>
      <c r="M26">
        <f t="shared" si="0"/>
        <v>4.9314517361074336E-3</v>
      </c>
    </row>
    <row r="27" spans="1:13">
      <c r="A27">
        <v>73</v>
      </c>
      <c r="B27" s="1">
        <v>51146000</v>
      </c>
      <c r="C27">
        <v>27.53</v>
      </c>
      <c r="E27" s="5">
        <f t="shared" si="1"/>
        <v>14.805148865854846</v>
      </c>
      <c r="F27" s="5">
        <f t="shared" si="2"/>
        <v>7.695451063718342</v>
      </c>
      <c r="H27" s="1">
        <f t="shared" si="3"/>
        <v>39341323.668292053</v>
      </c>
      <c r="I27" s="5">
        <f t="shared" si="4"/>
        <v>20448915.023710229</v>
      </c>
      <c r="J27">
        <f t="shared" si="5"/>
        <v>44338446.90130946</v>
      </c>
      <c r="K27">
        <f t="shared" si="6"/>
        <v>27.46460240491243</v>
      </c>
      <c r="L27">
        <f t="shared" si="0"/>
        <v>0.13310040078775542</v>
      </c>
      <c r="M27">
        <f t="shared" si="0"/>
        <v>2.375502909101749E-3</v>
      </c>
    </row>
    <row r="28" spans="1:13">
      <c r="A28">
        <v>45.5</v>
      </c>
      <c r="B28" s="1">
        <v>44211000</v>
      </c>
      <c r="C28">
        <v>28.38</v>
      </c>
      <c r="E28" s="5">
        <f t="shared" si="1"/>
        <v>17.027066289954551</v>
      </c>
      <c r="F28" s="5">
        <f t="shared" si="2"/>
        <v>9.072690084403046</v>
      </c>
      <c r="H28" s="1">
        <f t="shared" si="3"/>
        <v>33841355.015472285</v>
      </c>
      <c r="I28" s="5">
        <f t="shared" si="4"/>
        <v>18032003.920298256</v>
      </c>
      <c r="J28">
        <f t="shared" si="5"/>
        <v>38345670.872536354</v>
      </c>
      <c r="K28">
        <f t="shared" si="6"/>
        <v>28.050444856365559</v>
      </c>
      <c r="L28">
        <f t="shared" si="0"/>
        <v>0.13266673740615789</v>
      </c>
      <c r="M28">
        <f t="shared" si="0"/>
        <v>1.161223198148134E-2</v>
      </c>
    </row>
    <row r="29" spans="1:13">
      <c r="A29">
        <v>28.25</v>
      </c>
      <c r="B29" s="1">
        <v>38063000</v>
      </c>
      <c r="C29">
        <v>29.32</v>
      </c>
      <c r="E29" s="5">
        <f t="shared" si="1"/>
        <v>19.654450099093523</v>
      </c>
      <c r="F29" s="5">
        <f t="shared" si="2"/>
        <v>10.749958756304904</v>
      </c>
      <c r="H29" s="1">
        <f t="shared" si="3"/>
        <v>28973697.733695827</v>
      </c>
      <c r="I29" s="5">
        <f t="shared" si="4"/>
        <v>15847100.991609024</v>
      </c>
      <c r="J29">
        <f t="shared" si="5"/>
        <v>33024320.889335886</v>
      </c>
      <c r="K29">
        <f t="shared" si="6"/>
        <v>28.676358400333676</v>
      </c>
      <c r="L29">
        <f t="shared" si="0"/>
        <v>0.13237735098820677</v>
      </c>
      <c r="M29">
        <f t="shared" si="0"/>
        <v>2.1952305582071088E-2</v>
      </c>
    </row>
    <row r="30" spans="1:13">
      <c r="A30">
        <v>17.675000000000001</v>
      </c>
      <c r="B30" s="1">
        <v>32625000</v>
      </c>
      <c r="C30">
        <v>30.26</v>
      </c>
      <c r="E30" s="5">
        <f t="shared" si="1"/>
        <v>22.692481433654546</v>
      </c>
      <c r="F30" s="5">
        <f t="shared" si="2"/>
        <v>12.753963496737867</v>
      </c>
      <c r="H30" s="1">
        <f t="shared" si="3"/>
        <v>24775673.695799842</v>
      </c>
      <c r="I30" s="5">
        <f t="shared" si="4"/>
        <v>13924789.972712604</v>
      </c>
      <c r="J30">
        <f t="shared" si="5"/>
        <v>28420657.678261172</v>
      </c>
      <c r="K30">
        <f t="shared" si="6"/>
        <v>29.337500499298756</v>
      </c>
      <c r="L30">
        <f t="shared" si="0"/>
        <v>0.12886873016823994</v>
      </c>
      <c r="M30">
        <f t="shared" si="0"/>
        <v>3.0485773321257303E-2</v>
      </c>
    </row>
    <row r="31" spans="1:13">
      <c r="A31">
        <v>11.025</v>
      </c>
      <c r="B31" s="1">
        <v>27846000</v>
      </c>
      <c r="C31">
        <v>31.18</v>
      </c>
      <c r="E31" s="5">
        <f t="shared" si="1"/>
        <v>26.294198072717634</v>
      </c>
      <c r="F31" s="5">
        <f t="shared" si="2"/>
        <v>15.217445139159821</v>
      </c>
      <c r="H31" s="1">
        <f t="shared" si="3"/>
        <v>21076764.196005601</v>
      </c>
      <c r="I31" s="5">
        <f t="shared" si="4"/>
        <v>12197919.175048403</v>
      </c>
      <c r="J31">
        <f t="shared" si="5"/>
        <v>24351985.98010103</v>
      </c>
      <c r="K31">
        <f t="shared" si="6"/>
        <v>30.05958695200923</v>
      </c>
      <c r="L31">
        <f t="shared" si="0"/>
        <v>0.12547633483800077</v>
      </c>
      <c r="M31">
        <f t="shared" si="0"/>
        <v>3.5933709043963105E-2</v>
      </c>
    </row>
    <row r="32" spans="1:13">
      <c r="A32">
        <v>6.85</v>
      </c>
      <c r="B32" s="1">
        <v>23665000</v>
      </c>
      <c r="C32">
        <v>32.22</v>
      </c>
      <c r="E32" s="5">
        <f t="shared" si="1"/>
        <v>30.591803441924753</v>
      </c>
      <c r="F32" s="5">
        <f t="shared" si="2"/>
        <v>18.277749884794467</v>
      </c>
      <c r="H32" s="1">
        <f t="shared" si="3"/>
        <v>17821673.996738531</v>
      </c>
      <c r="I32" s="5">
        <f t="shared" si="4"/>
        <v>10647953.477444205</v>
      </c>
      <c r="J32">
        <f t="shared" si="5"/>
        <v>20760322.186898798</v>
      </c>
      <c r="K32">
        <f t="shared" si="6"/>
        <v>30.857140378641947</v>
      </c>
      <c r="L32">
        <f t="shared" si="0"/>
        <v>0.12274150911055154</v>
      </c>
      <c r="M32">
        <f t="shared" si="0"/>
        <v>4.2298560563564604E-2</v>
      </c>
    </row>
    <row r="33" spans="1:13">
      <c r="A33">
        <v>4.2750000000000004</v>
      </c>
      <c r="B33" s="1">
        <v>20014000</v>
      </c>
      <c r="C33">
        <v>33.32</v>
      </c>
      <c r="E33" s="5">
        <f t="shared" si="1"/>
        <v>35.648268953370227</v>
      </c>
      <c r="F33" s="5">
        <f t="shared" si="2"/>
        <v>22.041017909636569</v>
      </c>
      <c r="H33" s="1">
        <f t="shared" si="3"/>
        <v>15013742.351827778</v>
      </c>
      <c r="I33" s="5">
        <f t="shared" si="4"/>
        <v>9282867.6898775399</v>
      </c>
      <c r="J33">
        <f t="shared" si="5"/>
        <v>17651744.728350211</v>
      </c>
      <c r="K33">
        <f t="shared" si="6"/>
        <v>31.728145111232887</v>
      </c>
      <c r="L33">
        <f t="shared" si="0"/>
        <v>0.11803014248275152</v>
      </c>
      <c r="M33">
        <f t="shared" si="0"/>
        <v>4.7774756565639641E-2</v>
      </c>
    </row>
    <row r="34" spans="1:13">
      <c r="A34">
        <v>2.6749999999999998</v>
      </c>
      <c r="B34" s="1">
        <v>16837000</v>
      </c>
      <c r="C34">
        <v>34.49</v>
      </c>
      <c r="E34" s="5">
        <f t="shared" si="1"/>
        <v>41.637429029804522</v>
      </c>
      <c r="F34" s="5">
        <f t="shared" si="2"/>
        <v>26.716671994248024</v>
      </c>
      <c r="H34" s="1">
        <f t="shared" si="3"/>
        <v>12586174.992784966</v>
      </c>
      <c r="I34" s="5">
        <f t="shared" si="4"/>
        <v>8075923.9170061117</v>
      </c>
      <c r="J34">
        <f t="shared" si="5"/>
        <v>14954342.113990737</v>
      </c>
      <c r="K34">
        <f t="shared" si="6"/>
        <v>32.686275375551403</v>
      </c>
      <c r="L34">
        <f t="shared" ref="L34:M65" si="7">ABS((J34-B34)/B34)</f>
        <v>0.11181670642093383</v>
      </c>
      <c r="M34">
        <f t="shared" si="7"/>
        <v>5.229703173234556E-2</v>
      </c>
    </row>
    <row r="35" spans="1:13">
      <c r="A35">
        <v>1.66</v>
      </c>
      <c r="B35" s="1">
        <v>14080000</v>
      </c>
      <c r="C35">
        <v>35.67</v>
      </c>
      <c r="E35" s="5">
        <f t="shared" si="1"/>
        <v>48.938792366259413</v>
      </c>
      <c r="F35" s="5">
        <f t="shared" si="2"/>
        <v>32.721944920792851</v>
      </c>
      <c r="H35" s="1">
        <f t="shared" si="3"/>
        <v>10446796.890079005</v>
      </c>
      <c r="I35" s="5">
        <f t="shared" si="4"/>
        <v>6985041.8432383426</v>
      </c>
      <c r="J35">
        <f t="shared" si="5"/>
        <v>12566876.096085092</v>
      </c>
      <c r="K35">
        <f t="shared" si="6"/>
        <v>33.767875305273947</v>
      </c>
      <c r="L35">
        <f t="shared" si="7"/>
        <v>0.10746618635759289</v>
      </c>
      <c r="M35">
        <f t="shared" si="7"/>
        <v>5.3325615215196381E-2</v>
      </c>
    </row>
    <row r="36" spans="1:13">
      <c r="A36">
        <v>1.0349999999999999</v>
      </c>
      <c r="B36" s="1">
        <v>11697000</v>
      </c>
      <c r="C36">
        <v>36.950000000000003</v>
      </c>
      <c r="E36" s="5">
        <f t="shared" si="1"/>
        <v>57.647212464527755</v>
      </c>
      <c r="F36" s="5">
        <f t="shared" si="2"/>
        <v>40.299811348745578</v>
      </c>
      <c r="H36" s="1">
        <f t="shared" si="3"/>
        <v>8620589.0916560758</v>
      </c>
      <c r="I36" s="5">
        <f t="shared" si="4"/>
        <v>6026451.2238569306</v>
      </c>
      <c r="J36">
        <f t="shared" si="5"/>
        <v>10518206.626640609</v>
      </c>
      <c r="K36">
        <f t="shared" si="6"/>
        <v>34.956492824741758</v>
      </c>
      <c r="L36">
        <f t="shared" si="7"/>
        <v>0.10077741073432431</v>
      </c>
      <c r="M36">
        <f t="shared" si="7"/>
        <v>5.3951479709289429E-2</v>
      </c>
    </row>
    <row r="37" spans="1:13">
      <c r="A37">
        <v>0.64500000000000002</v>
      </c>
      <c r="B37" s="1">
        <v>9641200</v>
      </c>
      <c r="C37">
        <v>38.340000000000003</v>
      </c>
      <c r="E37" s="5">
        <f t="shared" si="1"/>
        <v>68.196331541696239</v>
      </c>
      <c r="F37" s="5">
        <f t="shared" si="2"/>
        <v>50.048725731397298</v>
      </c>
      <c r="H37" s="1">
        <f t="shared" si="3"/>
        <v>7050807.1539744548</v>
      </c>
      <c r="I37" s="5">
        <f t="shared" si="4"/>
        <v>5174529.2665556809</v>
      </c>
      <c r="J37">
        <f t="shared" si="5"/>
        <v>8745835.2747452669</v>
      </c>
      <c r="K37">
        <f t="shared" si="6"/>
        <v>36.274638486848076</v>
      </c>
      <c r="L37">
        <f t="shared" si="7"/>
        <v>9.2868597815078321E-2</v>
      </c>
      <c r="M37">
        <f t="shared" si="7"/>
        <v>5.3869627364421677E-2</v>
      </c>
    </row>
    <row r="38" spans="1:13">
      <c r="A38">
        <v>0.40250000000000002</v>
      </c>
      <c r="B38" s="1">
        <v>7917800</v>
      </c>
      <c r="C38">
        <v>39.75</v>
      </c>
      <c r="E38" s="5">
        <f t="shared" si="1"/>
        <v>80.995399320932592</v>
      </c>
      <c r="F38" s="5">
        <f t="shared" si="2"/>
        <v>62.659931660551216</v>
      </c>
      <c r="H38" s="1">
        <f t="shared" si="3"/>
        <v>5714176.5238715112</v>
      </c>
      <c r="I38" s="5">
        <f t="shared" si="4"/>
        <v>4420620.3498472041</v>
      </c>
      <c r="J38">
        <f t="shared" si="5"/>
        <v>7224520.5808723057</v>
      </c>
      <c r="K38">
        <f t="shared" si="6"/>
        <v>37.726372832259692</v>
      </c>
      <c r="L38">
        <f t="shared" si="7"/>
        <v>8.7559602304641992E-2</v>
      </c>
      <c r="M38">
        <f t="shared" si="7"/>
        <v>5.0908859565793912E-2</v>
      </c>
    </row>
    <row r="39" spans="1:13">
      <c r="A39">
        <v>0.25</v>
      </c>
      <c r="B39" s="1">
        <v>6499500</v>
      </c>
      <c r="C39">
        <v>41.18</v>
      </c>
      <c r="E39" s="5">
        <f t="shared" si="1"/>
        <v>96.829450713747917</v>
      </c>
      <c r="F39" s="5">
        <f t="shared" si="2"/>
        <v>79.365306226396001</v>
      </c>
      <c r="H39" s="1">
        <f t="shared" si="3"/>
        <v>4570149.2135104584</v>
      </c>
      <c r="I39" s="5">
        <f t="shared" si="4"/>
        <v>3745877.8208176112</v>
      </c>
      <c r="J39">
        <f t="shared" si="5"/>
        <v>5909133.9875013456</v>
      </c>
      <c r="K39">
        <f t="shared" si="6"/>
        <v>39.339422383014046</v>
      </c>
      <c r="L39">
        <f t="shared" si="7"/>
        <v>9.0832527501908525E-2</v>
      </c>
      <c r="M39">
        <f t="shared" si="7"/>
        <v>4.4695911048711838E-2</v>
      </c>
    </row>
    <row r="40" spans="1:13">
      <c r="A40">
        <v>50</v>
      </c>
      <c r="B40" s="1">
        <v>47570000</v>
      </c>
      <c r="C40">
        <v>29.19</v>
      </c>
      <c r="E40" s="5">
        <f t="shared" si="1"/>
        <v>16.555382735769452</v>
      </c>
      <c r="F40" s="5">
        <f t="shared" si="2"/>
        <v>8.7771431979133379</v>
      </c>
      <c r="H40" s="1">
        <f t="shared" si="3"/>
        <v>34882671.003013961</v>
      </c>
      <c r="I40" s="5">
        <f t="shared" si="4"/>
        <v>18493694.975570906</v>
      </c>
      <c r="J40">
        <f t="shared" si="5"/>
        <v>39481862.799948633</v>
      </c>
      <c r="K40">
        <f t="shared" si="6"/>
        <v>27.931128411567734</v>
      </c>
      <c r="L40">
        <f t="shared" si="7"/>
        <v>0.1700260079893077</v>
      </c>
      <c r="M40">
        <f t="shared" si="7"/>
        <v>4.3126810155267807E-2</v>
      </c>
    </row>
    <row r="41" spans="1:13">
      <c r="A41">
        <v>31.2</v>
      </c>
      <c r="B41" s="1">
        <v>40041000</v>
      </c>
      <c r="C41">
        <v>30.57</v>
      </c>
      <c r="E41" s="5">
        <f t="shared" si="1"/>
        <v>19.071352871376167</v>
      </c>
      <c r="F41" s="5">
        <f t="shared" si="2"/>
        <v>10.37320857718583</v>
      </c>
      <c r="H41" s="1">
        <f t="shared" si="3"/>
        <v>29935770.204781108</v>
      </c>
      <c r="I41" s="5">
        <f t="shared" si="4"/>
        <v>16282535.924285054</v>
      </c>
      <c r="J41">
        <f t="shared" si="5"/>
        <v>34077431.151410073</v>
      </c>
      <c r="K41">
        <f t="shared" si="6"/>
        <v>28.542464302396894</v>
      </c>
      <c r="L41">
        <f t="shared" si="7"/>
        <v>0.14893656123947771</v>
      </c>
      <c r="M41">
        <f t="shared" si="7"/>
        <v>6.6324360405728047E-2</v>
      </c>
    </row>
    <row r="42" spans="1:13">
      <c r="A42">
        <v>19.399999999999999</v>
      </c>
      <c r="B42" s="1">
        <v>33771000</v>
      </c>
      <c r="C42">
        <v>31.63</v>
      </c>
      <c r="E42" s="5">
        <f t="shared" si="1"/>
        <v>22.049433544758145</v>
      </c>
      <c r="F42" s="5">
        <f t="shared" si="2"/>
        <v>12.324076758046768</v>
      </c>
      <c r="H42" s="1">
        <f t="shared" si="3"/>
        <v>25565860.6248422</v>
      </c>
      <c r="I42" s="5">
        <f t="shared" si="4"/>
        <v>14289511.251457267</v>
      </c>
      <c r="J42">
        <f t="shared" si="5"/>
        <v>29288280.272053882</v>
      </c>
      <c r="K42">
        <f t="shared" si="6"/>
        <v>29.202108457405433</v>
      </c>
      <c r="L42">
        <f t="shared" si="7"/>
        <v>0.13273873228350117</v>
      </c>
      <c r="M42">
        <f t="shared" si="7"/>
        <v>7.6759138242003339E-2</v>
      </c>
    </row>
    <row r="43" spans="1:13">
      <c r="A43">
        <v>12.1</v>
      </c>
      <c r="B43" s="1">
        <v>28445000</v>
      </c>
      <c r="C43">
        <v>32.56</v>
      </c>
      <c r="E43" s="5">
        <f t="shared" si="1"/>
        <v>25.536072291041332</v>
      </c>
      <c r="F43" s="5">
        <f t="shared" si="2"/>
        <v>14.691127346031918</v>
      </c>
      <c r="H43" s="1">
        <f t="shared" si="3"/>
        <v>21767024.245302841</v>
      </c>
      <c r="I43" s="5">
        <f t="shared" si="4"/>
        <v>12522760.802337468</v>
      </c>
      <c r="J43">
        <f t="shared" si="5"/>
        <v>25112205.849111732</v>
      </c>
      <c r="K43">
        <f t="shared" si="6"/>
        <v>29.912197179607169</v>
      </c>
      <c r="L43">
        <f t="shared" si="7"/>
        <v>0.11716625596372887</v>
      </c>
      <c r="M43">
        <f t="shared" si="7"/>
        <v>8.1320725442040331E-2</v>
      </c>
    </row>
    <row r="44" spans="1:13">
      <c r="A44">
        <v>7.53</v>
      </c>
      <c r="B44" s="1">
        <v>23915000</v>
      </c>
      <c r="C44">
        <v>33.5</v>
      </c>
      <c r="E44" s="5">
        <f t="shared" si="1"/>
        <v>29.677533127089095</v>
      </c>
      <c r="F44" s="5">
        <f t="shared" si="2"/>
        <v>17.615897057402769</v>
      </c>
      <c r="H44" s="1">
        <f t="shared" si="3"/>
        <v>18433727.387405362</v>
      </c>
      <c r="I44" s="5">
        <f t="shared" si="4"/>
        <v>10941834.102254093</v>
      </c>
      <c r="J44">
        <f t="shared" si="5"/>
        <v>21436558.467124082</v>
      </c>
      <c r="K44">
        <f t="shared" si="6"/>
        <v>30.692387685556021</v>
      </c>
      <c r="L44">
        <f t="shared" si="7"/>
        <v>0.10363543938431603</v>
      </c>
      <c r="M44">
        <f t="shared" si="7"/>
        <v>8.380932281922325E-2</v>
      </c>
    </row>
    <row r="45" spans="1:13">
      <c r="A45">
        <v>4.6900000000000004</v>
      </c>
      <c r="B45" s="1">
        <v>20032000</v>
      </c>
      <c r="C45">
        <v>34.43</v>
      </c>
      <c r="E45" s="5">
        <f t="shared" si="1"/>
        <v>34.584116097732327</v>
      </c>
      <c r="F45" s="5">
        <f t="shared" si="2"/>
        <v>21.23474482778003</v>
      </c>
      <c r="H45" s="1">
        <f t="shared" si="3"/>
        <v>15535109.258976299</v>
      </c>
      <c r="I45" s="5">
        <f t="shared" si="4"/>
        <v>9538600.9014605135</v>
      </c>
      <c r="J45">
        <f t="shared" si="5"/>
        <v>18229770.345390379</v>
      </c>
      <c r="K45">
        <f t="shared" si="6"/>
        <v>31.550042355134721</v>
      </c>
      <c r="L45">
        <f t="shared" si="7"/>
        <v>8.9967534675001029E-2</v>
      </c>
      <c r="M45">
        <f t="shared" si="7"/>
        <v>8.3646751230475713E-2</v>
      </c>
    </row>
    <row r="46" spans="1:13">
      <c r="A46">
        <v>2.92</v>
      </c>
      <c r="B46" s="1">
        <v>16706000</v>
      </c>
      <c r="C46">
        <v>35.39</v>
      </c>
      <c r="E46" s="5">
        <f t="shared" si="1"/>
        <v>40.435924011837265</v>
      </c>
      <c r="F46" s="5">
        <f t="shared" si="2"/>
        <v>25.760186635829161</v>
      </c>
      <c r="H46" s="1">
        <f t="shared" si="3"/>
        <v>13014247.619734786</v>
      </c>
      <c r="I46" s="5">
        <f t="shared" si="4"/>
        <v>8290881.3339129379</v>
      </c>
      <c r="J46">
        <f t="shared" si="5"/>
        <v>15430792.410009231</v>
      </c>
      <c r="K46">
        <f t="shared" si="6"/>
        <v>32.499659310946093</v>
      </c>
      <c r="L46">
        <f t="shared" si="7"/>
        <v>7.6332311145143578E-2</v>
      </c>
      <c r="M46">
        <f t="shared" si="7"/>
        <v>8.167111299954527E-2</v>
      </c>
    </row>
    <row r="47" spans="1:13">
      <c r="A47">
        <v>1.82</v>
      </c>
      <c r="B47" s="1">
        <v>13859000</v>
      </c>
      <c r="C47">
        <v>36.4</v>
      </c>
      <c r="E47" s="5">
        <f t="shared" si="1"/>
        <v>47.423590365346669</v>
      </c>
      <c r="F47" s="5">
        <f t="shared" si="2"/>
        <v>31.448949510406582</v>
      </c>
      <c r="H47" s="1">
        <f t="shared" si="3"/>
        <v>10835223.572590929</v>
      </c>
      <c r="I47" s="5">
        <f t="shared" si="4"/>
        <v>7185377.4976383187</v>
      </c>
      <c r="J47">
        <f t="shared" si="5"/>
        <v>13001219.929360369</v>
      </c>
      <c r="K47">
        <f t="shared" si="6"/>
        <v>33.550344114304792</v>
      </c>
      <c r="L47">
        <f t="shared" si="7"/>
        <v>6.18933595959038E-2</v>
      </c>
      <c r="M47">
        <f t="shared" si="7"/>
        <v>7.8287249607011167E-2</v>
      </c>
    </row>
    <row r="48" spans="1:13">
      <c r="A48">
        <v>1.1299999999999999</v>
      </c>
      <c r="B48" s="1">
        <v>11448000</v>
      </c>
      <c r="C48">
        <v>37.47</v>
      </c>
      <c r="E48" s="5">
        <f t="shared" si="1"/>
        <v>55.901905476947277</v>
      </c>
      <c r="F48" s="5">
        <f t="shared" si="2"/>
        <v>38.746092420617046</v>
      </c>
      <c r="H48" s="1">
        <f t="shared" si="3"/>
        <v>8939623.0352485776</v>
      </c>
      <c r="I48" s="5">
        <f t="shared" si="4"/>
        <v>6196129.7629122175</v>
      </c>
      <c r="J48">
        <f t="shared" si="5"/>
        <v>10876988.740050878</v>
      </c>
      <c r="K48">
        <f t="shared" si="6"/>
        <v>34.72616329669502</v>
      </c>
      <c r="L48">
        <f t="shared" si="7"/>
        <v>4.9878691470049058E-2</v>
      </c>
      <c r="M48">
        <f t="shared" si="7"/>
        <v>7.3227560803442185E-2</v>
      </c>
    </row>
    <row r="49" spans="1:13">
      <c r="A49">
        <v>0.70699999999999996</v>
      </c>
      <c r="B49" s="1">
        <v>9400600</v>
      </c>
      <c r="C49">
        <v>38.630000000000003</v>
      </c>
      <c r="E49" s="5">
        <f t="shared" si="1"/>
        <v>65.985763861630716</v>
      </c>
      <c r="F49" s="5">
        <f t="shared" si="2"/>
        <v>47.956074535145049</v>
      </c>
      <c r="H49" s="1">
        <f t="shared" si="3"/>
        <v>7336659.1538064973</v>
      </c>
      <c r="I49" s="5">
        <f t="shared" si="4"/>
        <v>5332019.4028015845</v>
      </c>
      <c r="J49">
        <f t="shared" si="5"/>
        <v>9069564.4024939388</v>
      </c>
      <c r="K49">
        <f t="shared" si="6"/>
        <v>36.008302661453484</v>
      </c>
      <c r="L49">
        <f t="shared" si="7"/>
        <v>3.5214305204567919E-2</v>
      </c>
      <c r="M49">
        <f t="shared" si="7"/>
        <v>6.786687389455133E-2</v>
      </c>
    </row>
    <row r="50" spans="1:13">
      <c r="A50">
        <v>0.441</v>
      </c>
      <c r="B50" s="1">
        <v>7682800</v>
      </c>
      <c r="C50">
        <v>39.82</v>
      </c>
      <c r="E50" s="5">
        <f t="shared" si="1"/>
        <v>78.312717994380989</v>
      </c>
      <c r="F50" s="5">
        <f t="shared" si="2"/>
        <v>59.948355766484049</v>
      </c>
      <c r="H50" s="1">
        <f t="shared" si="3"/>
        <v>5956513.2607023921</v>
      </c>
      <c r="I50" s="5">
        <f t="shared" si="4"/>
        <v>4559708.6300336048</v>
      </c>
      <c r="J50">
        <f t="shared" si="5"/>
        <v>7501399.4038263541</v>
      </c>
      <c r="K50">
        <f t="shared" si="6"/>
        <v>37.434042297668185</v>
      </c>
      <c r="L50">
        <f t="shared" si="7"/>
        <v>2.3611261021196168E-2</v>
      </c>
      <c r="M50">
        <f t="shared" si="7"/>
        <v>5.9918576150974769E-2</v>
      </c>
    </row>
    <row r="51" spans="1:13">
      <c r="A51">
        <v>0.27400000000000002</v>
      </c>
      <c r="B51" s="1">
        <v>6246700</v>
      </c>
      <c r="C51">
        <v>41.07</v>
      </c>
      <c r="E51" s="5">
        <f t="shared" si="1"/>
        <v>93.520978452477721</v>
      </c>
      <c r="F51" s="5">
        <f t="shared" si="2"/>
        <v>75.778245980026199</v>
      </c>
      <c r="H51" s="1">
        <f t="shared" si="3"/>
        <v>4775401.6098298719</v>
      </c>
      <c r="I51" s="5">
        <f t="shared" si="4"/>
        <v>3869415.8661629544</v>
      </c>
      <c r="J51">
        <f t="shared" si="5"/>
        <v>6146286.6578511726</v>
      </c>
      <c r="K51">
        <f t="shared" si="6"/>
        <v>39.017183318678207</v>
      </c>
      <c r="L51">
        <f t="shared" si="7"/>
        <v>1.6074622144304575E-2</v>
      </c>
      <c r="M51">
        <f t="shared" si="7"/>
        <v>4.9983362096951388E-2</v>
      </c>
    </row>
    <row r="52" spans="1:13">
      <c r="A52">
        <v>0.17100000000000001</v>
      </c>
      <c r="B52" s="1">
        <v>5052200</v>
      </c>
      <c r="C52">
        <v>42.39</v>
      </c>
      <c r="E52" s="5">
        <f t="shared" si="1"/>
        <v>112.06594796848432</v>
      </c>
      <c r="F52" s="5">
        <f t="shared" si="2"/>
        <v>96.511584141929887</v>
      </c>
      <c r="H52" s="1">
        <f t="shared" si="3"/>
        <v>3790398.4556207312</v>
      </c>
      <c r="I52" s="5">
        <f t="shared" si="4"/>
        <v>3264304.3325164039</v>
      </c>
      <c r="J52">
        <f t="shared" si="5"/>
        <v>5002279.8030155599</v>
      </c>
      <c r="K52">
        <f t="shared" si="6"/>
        <v>40.735145428724906</v>
      </c>
      <c r="L52">
        <f t="shared" si="7"/>
        <v>9.8808829785915226E-3</v>
      </c>
      <c r="M52">
        <f t="shared" si="7"/>
        <v>3.9038796208424043E-2</v>
      </c>
    </row>
    <row r="53" spans="1:13">
      <c r="A53">
        <v>0.107</v>
      </c>
      <c r="B53" s="1">
        <v>4056300</v>
      </c>
      <c r="C53">
        <v>43.75</v>
      </c>
      <c r="E53" s="5">
        <f t="shared" si="1"/>
        <v>134.87396604936959</v>
      </c>
      <c r="F53" s="5">
        <f t="shared" si="2"/>
        <v>123.9948499367255</v>
      </c>
      <c r="H53" s="1">
        <f t="shared" si="3"/>
        <v>2972740.9109546333</v>
      </c>
      <c r="I53" s="5">
        <f t="shared" si="4"/>
        <v>2732955.6173921623</v>
      </c>
      <c r="J53">
        <f t="shared" si="5"/>
        <v>4038097.9347087112</v>
      </c>
      <c r="K53">
        <f t="shared" si="6"/>
        <v>42.593526818971753</v>
      </c>
      <c r="L53">
        <f t="shared" si="7"/>
        <v>4.4873567761972181E-3</v>
      </c>
      <c r="M53">
        <f t="shared" si="7"/>
        <v>2.6433672709217069E-2</v>
      </c>
    </row>
    <row r="54" spans="1:13">
      <c r="A54">
        <v>6.6400000000000001E-2</v>
      </c>
      <c r="B54" s="1">
        <v>3224200</v>
      </c>
      <c r="C54">
        <v>45.22</v>
      </c>
      <c r="E54" s="5">
        <f t="shared" si="1"/>
        <v>163.8065791739335</v>
      </c>
      <c r="F54" s="5">
        <f t="shared" si="2"/>
        <v>161.7429553085459</v>
      </c>
      <c r="H54" s="1">
        <f t="shared" si="3"/>
        <v>2286833.2201998471</v>
      </c>
      <c r="I54" s="5">
        <f t="shared" si="4"/>
        <v>2258023.8547081556</v>
      </c>
      <c r="J54">
        <f t="shared" si="5"/>
        <v>3213763.8222869895</v>
      </c>
      <c r="K54">
        <f t="shared" si="6"/>
        <v>44.636813013519962</v>
      </c>
      <c r="L54">
        <f t="shared" si="7"/>
        <v>3.2368270308946283E-3</v>
      </c>
      <c r="M54">
        <f t="shared" si="7"/>
        <v>1.2896660470589048E-2</v>
      </c>
    </row>
    <row r="55" spans="1:13">
      <c r="A55">
        <v>4.1399999999999999E-2</v>
      </c>
      <c r="B55" s="1">
        <v>2536600</v>
      </c>
      <c r="C55">
        <v>46.74</v>
      </c>
      <c r="E55" s="5">
        <f t="shared" si="1"/>
        <v>199.77182833455956</v>
      </c>
      <c r="F55" s="5">
        <f t="shared" si="2"/>
        <v>212.77171281707686</v>
      </c>
      <c r="H55" s="1">
        <f t="shared" si="3"/>
        <v>1735075.5447412508</v>
      </c>
      <c r="I55" s="5">
        <f t="shared" si="4"/>
        <v>1847983.2647041609</v>
      </c>
      <c r="J55">
        <f t="shared" si="5"/>
        <v>2534862.7758886274</v>
      </c>
      <c r="K55">
        <f t="shared" si="6"/>
        <v>46.804881307187799</v>
      </c>
      <c r="L55">
        <f t="shared" si="7"/>
        <v>6.8486324661854651E-4</v>
      </c>
      <c r="M55">
        <f t="shared" si="7"/>
        <v>1.3881323745784492E-3</v>
      </c>
    </row>
    <row r="56" spans="1:13">
      <c r="A56">
        <v>2.58E-2</v>
      </c>
      <c r="B56" s="1">
        <v>1975000</v>
      </c>
      <c r="C56">
        <v>48.34</v>
      </c>
      <c r="E56" s="5">
        <f t="shared" si="1"/>
        <v>245.21874437134977</v>
      </c>
      <c r="F56" s="5">
        <f t="shared" si="2"/>
        <v>283.17299570063403</v>
      </c>
      <c r="H56" s="1">
        <f t="shared" si="3"/>
        <v>1292889.462073094</v>
      </c>
      <c r="I56" s="5">
        <f t="shared" si="4"/>
        <v>1492999.1711016772</v>
      </c>
      <c r="J56">
        <f t="shared" si="5"/>
        <v>1974996.1230468149</v>
      </c>
      <c r="K56">
        <f t="shared" si="6"/>
        <v>49.108485797472333</v>
      </c>
      <c r="L56">
        <f t="shared" si="7"/>
        <v>1.9630142709216739E-6</v>
      </c>
      <c r="M56">
        <f t="shared" si="7"/>
        <v>1.5897513394131774E-2</v>
      </c>
    </row>
    <row r="57" spans="1:13">
      <c r="A57">
        <v>1.61E-2</v>
      </c>
      <c r="B57" s="1">
        <v>1529400</v>
      </c>
      <c r="C57">
        <v>49.98</v>
      </c>
      <c r="E57" s="5">
        <f t="shared" si="1"/>
        <v>302.76778484120376</v>
      </c>
      <c r="F57" s="5">
        <f t="shared" si="2"/>
        <v>380.92857570767563</v>
      </c>
      <c r="H57" s="1">
        <f t="shared" si="3"/>
        <v>946016.57195671333</v>
      </c>
      <c r="I57" s="5">
        <f t="shared" si="4"/>
        <v>1190234.7719732912</v>
      </c>
      <c r="J57">
        <f t="shared" si="5"/>
        <v>1520396.71363465</v>
      </c>
      <c r="K57">
        <f t="shared" si="6"/>
        <v>51.521792373668966</v>
      </c>
      <c r="L57">
        <f t="shared" si="7"/>
        <v>5.8868094451091993E-3</v>
      </c>
      <c r="M57">
        <f t="shared" si="7"/>
        <v>3.0848186748078609E-2</v>
      </c>
    </row>
    <row r="58" spans="1:13">
      <c r="A58">
        <v>0.01</v>
      </c>
      <c r="B58" s="1">
        <v>1182000</v>
      </c>
      <c r="C58">
        <v>51.61</v>
      </c>
      <c r="E58" s="5">
        <f t="shared" si="1"/>
        <v>377.09087161909326</v>
      </c>
      <c r="F58" s="5">
        <f t="shared" si="2"/>
        <v>520.06266463486736</v>
      </c>
      <c r="H58" s="1">
        <f t="shared" si="3"/>
        <v>676044.94050870312</v>
      </c>
      <c r="I58" s="5">
        <f t="shared" si="4"/>
        <v>932363.41591694648</v>
      </c>
      <c r="J58">
        <f t="shared" si="5"/>
        <v>1151667.6173826079</v>
      </c>
      <c r="K58">
        <f t="shared" si="6"/>
        <v>54.05460689506517</v>
      </c>
      <c r="L58">
        <f t="shared" si="7"/>
        <v>2.5661914227912107E-2</v>
      </c>
      <c r="M58">
        <f t="shared" si="7"/>
        <v>4.7366922981305383E-2</v>
      </c>
    </row>
    <row r="59" spans="1:13">
      <c r="A59">
        <v>2.5</v>
      </c>
      <c r="B59" s="1">
        <v>15445000</v>
      </c>
      <c r="C59">
        <v>40</v>
      </c>
      <c r="E59" s="5">
        <f t="shared" si="1"/>
        <v>42.592912384865286</v>
      </c>
      <c r="F59" s="5">
        <f t="shared" si="2"/>
        <v>27.483811377207175</v>
      </c>
      <c r="H59" s="1">
        <f t="shared" si="3"/>
        <v>12263396.264606318</v>
      </c>
      <c r="I59" s="5">
        <f t="shared" si="4"/>
        <v>7913167.9640707225</v>
      </c>
      <c r="J59">
        <f t="shared" si="5"/>
        <v>14594831.796576327</v>
      </c>
      <c r="K59">
        <f t="shared" si="6"/>
        <v>32.832828274599613</v>
      </c>
      <c r="L59">
        <f t="shared" si="7"/>
        <v>5.5044882060451494E-2</v>
      </c>
      <c r="M59">
        <f t="shared" si="7"/>
        <v>0.17917929313500966</v>
      </c>
    </row>
    <row r="60" spans="1:13">
      <c r="A60">
        <v>1.56</v>
      </c>
      <c r="B60" s="1">
        <v>13159000</v>
      </c>
      <c r="C60">
        <v>40.1</v>
      </c>
      <c r="E60" s="5">
        <f t="shared" si="1"/>
        <v>49.993197475047836</v>
      </c>
      <c r="F60" s="5">
        <f t="shared" si="2"/>
        <v>33.615904640755275</v>
      </c>
      <c r="H60" s="1">
        <f t="shared" si="3"/>
        <v>10190769.180350473</v>
      </c>
      <c r="I60" s="5">
        <f t="shared" si="4"/>
        <v>6852370.7681148173</v>
      </c>
      <c r="J60">
        <f t="shared" si="5"/>
        <v>12280340.45256464</v>
      </c>
      <c r="K60">
        <f t="shared" si="6"/>
        <v>33.917264085991093</v>
      </c>
      <c r="L60">
        <f t="shared" si="7"/>
        <v>6.6772516713683408E-2</v>
      </c>
      <c r="M60">
        <f t="shared" si="7"/>
        <v>0.15418294049897527</v>
      </c>
    </row>
    <row r="61" spans="1:13">
      <c r="A61">
        <v>0.97</v>
      </c>
      <c r="B61" s="1">
        <v>10864000</v>
      </c>
      <c r="C61">
        <v>40.64</v>
      </c>
      <c r="E61" s="5">
        <f t="shared" si="1"/>
        <v>58.976535831771741</v>
      </c>
      <c r="F61" s="5">
        <f t="shared" si="2"/>
        <v>41.494712873764243</v>
      </c>
      <c r="H61" s="1">
        <f t="shared" si="3"/>
        <v>8390678.6775762029</v>
      </c>
      <c r="I61" s="5">
        <f t="shared" si="4"/>
        <v>5903513.9590968564</v>
      </c>
      <c r="J61">
        <f t="shared" si="5"/>
        <v>10259384.276631</v>
      </c>
      <c r="K61">
        <f t="shared" si="6"/>
        <v>35.129453640352942</v>
      </c>
      <c r="L61">
        <f t="shared" si="7"/>
        <v>5.5653140958118602E-2</v>
      </c>
      <c r="M61">
        <f t="shared" si="7"/>
        <v>0.13559415255037052</v>
      </c>
    </row>
    <row r="62" spans="1:13">
      <c r="A62">
        <v>0.60499999999999998</v>
      </c>
      <c r="B62" s="1">
        <v>8837700</v>
      </c>
      <c r="C62">
        <v>41.43</v>
      </c>
      <c r="E62" s="5">
        <f t="shared" si="1"/>
        <v>69.788940744988508</v>
      </c>
      <c r="F62" s="5">
        <f t="shared" si="2"/>
        <v>51.57232767934515</v>
      </c>
      <c r="H62" s="1">
        <f t="shared" si="3"/>
        <v>6856536.4326136541</v>
      </c>
      <c r="I62" s="5">
        <f t="shared" si="4"/>
        <v>5066813.4502888536</v>
      </c>
      <c r="J62">
        <f t="shared" si="5"/>
        <v>8525531.6779533699</v>
      </c>
      <c r="K62">
        <f t="shared" si="6"/>
        <v>36.463498613173464</v>
      </c>
      <c r="L62">
        <f t="shared" si="7"/>
        <v>3.5322348806434943E-2</v>
      </c>
      <c r="M62">
        <f t="shared" si="7"/>
        <v>0.11987693427049327</v>
      </c>
    </row>
    <row r="63" spans="1:13">
      <c r="A63">
        <v>0.3765</v>
      </c>
      <c r="B63" s="1">
        <v>7118600</v>
      </c>
      <c r="C63">
        <v>42.37</v>
      </c>
      <c r="E63" s="5">
        <f t="shared" si="1"/>
        <v>83.023821722154707</v>
      </c>
      <c r="F63" s="5">
        <f t="shared" si="2"/>
        <v>64.73358951159878</v>
      </c>
      <c r="H63" s="1">
        <f t="shared" si="3"/>
        <v>5541850.0129502797</v>
      </c>
      <c r="I63" s="5">
        <f t="shared" si="4"/>
        <v>4320974.8290524902</v>
      </c>
      <c r="J63">
        <f t="shared" si="5"/>
        <v>7027298.5591436354</v>
      </c>
      <c r="K63">
        <f t="shared" si="6"/>
        <v>37.943506292972934</v>
      </c>
      <c r="L63">
        <f t="shared" si="7"/>
        <v>1.2825757994038794E-2</v>
      </c>
      <c r="M63">
        <f t="shared" si="7"/>
        <v>0.10447235560601992</v>
      </c>
    </row>
    <row r="64" spans="1:13">
      <c r="A64">
        <v>0.23449999999999999</v>
      </c>
      <c r="B64" s="1">
        <v>5686700</v>
      </c>
      <c r="C64">
        <v>43.44</v>
      </c>
      <c r="E64" s="5">
        <f t="shared" si="1"/>
        <v>99.220091421607606</v>
      </c>
      <c r="F64" s="5">
        <f t="shared" si="2"/>
        <v>81.988060867625308</v>
      </c>
      <c r="H64" s="1">
        <f t="shared" si="3"/>
        <v>4430871.9563176846</v>
      </c>
      <c r="I64" s="5">
        <f t="shared" si="4"/>
        <v>3661341.1099127005</v>
      </c>
      <c r="J64">
        <f t="shared" si="5"/>
        <v>5747873.0863180403</v>
      </c>
      <c r="K64">
        <f t="shared" si="6"/>
        <v>39.567780189937885</v>
      </c>
      <c r="L64">
        <f t="shared" si="7"/>
        <v>1.0757220588045837E-2</v>
      </c>
      <c r="M64">
        <f t="shared" si="7"/>
        <v>8.9139498390011812E-2</v>
      </c>
    </row>
    <row r="65" spans="1:13">
      <c r="A65">
        <v>0.14599999999999999</v>
      </c>
      <c r="B65" s="1">
        <v>4512300</v>
      </c>
      <c r="C65">
        <v>44.57</v>
      </c>
      <c r="E65" s="5">
        <f t="shared" si="1"/>
        <v>119.21490524022607</v>
      </c>
      <c r="F65" s="5">
        <f t="shared" si="2"/>
        <v>104.89861374917673</v>
      </c>
      <c r="H65" s="1">
        <f t="shared" si="3"/>
        <v>3497684.460165062</v>
      </c>
      <c r="I65" s="5">
        <f t="shared" si="4"/>
        <v>3077654.178091404</v>
      </c>
      <c r="J65">
        <f t="shared" si="5"/>
        <v>4658943.2087978534</v>
      </c>
      <c r="K65">
        <f t="shared" si="6"/>
        <v>41.344932318486144</v>
      </c>
      <c r="L65">
        <f t="shared" si="7"/>
        <v>3.2498550361867218E-2</v>
      </c>
      <c r="M65">
        <f t="shared" si="7"/>
        <v>7.2359606944443711E-2</v>
      </c>
    </row>
    <row r="66" spans="1:13">
      <c r="A66">
        <v>9.0999999999999998E-2</v>
      </c>
      <c r="B66" s="1">
        <v>3556400</v>
      </c>
      <c r="C66">
        <v>45.77</v>
      </c>
      <c r="E66" s="5">
        <f t="shared" si="1"/>
        <v>143.97522466102129</v>
      </c>
      <c r="F66" s="5">
        <f t="shared" si="2"/>
        <v>135.53390841964074</v>
      </c>
      <c r="H66" s="1">
        <f t="shared" si="3"/>
        <v>2724297.8713035127</v>
      </c>
      <c r="I66" s="5">
        <f t="shared" si="4"/>
        <v>2564571.3633467676</v>
      </c>
      <c r="J66">
        <f t="shared" si="5"/>
        <v>3741500.390122544</v>
      </c>
      <c r="K66">
        <f t="shared" si="6"/>
        <v>43.270164456645695</v>
      </c>
      <c r="L66">
        <f t="shared" ref="L66:M81" si="8">ABS((J66-B66)/B66)</f>
        <v>5.2047123530127103E-2</v>
      </c>
      <c r="M66">
        <f t="shared" si="8"/>
        <v>5.4617337630638148E-2</v>
      </c>
    </row>
    <row r="67" spans="1:13">
      <c r="A67">
        <v>5.6500000000000002E-2</v>
      </c>
      <c r="B67" s="1">
        <v>2784700</v>
      </c>
      <c r="C67">
        <v>47.03</v>
      </c>
      <c r="E67" s="5">
        <f t="shared" ref="E67:E96" si="9">1+$P$2*(A67*$P$6)^(-$P$4)*COS($P$4*PI()/2)+$P$3*(A67*$P$8)^(-$P$5)*COS($P$5*PI()/2)</f>
        <v>175.18310393120859</v>
      </c>
      <c r="F67" s="5">
        <f t="shared" ref="F67:F96" si="10">$P$2*(A67*$P$6)^(-$P$4)*SIN($P$4*PI()/2)+$P$3*(A67*$P$8)^(-$P$5)*SIN($P$5*PI()/2)+($P$7*A67*$P$8)^-1</f>
        <v>177.41095072519758</v>
      </c>
      <c r="H67" s="1">
        <f t="shared" ref="H67:H96" si="11">$P$1*E67/(E67^2+F67^2)</f>
        <v>2084873.302756513</v>
      </c>
      <c r="I67" s="5">
        <f t="shared" ref="I67:I96" si="12">$P$1*F67/(E67^2+F67^2)</f>
        <v>2111387.1514050863</v>
      </c>
      <c r="J67">
        <f t="shared" ref="J67:J96" si="13">(H67^2+I67^2)^0.5</f>
        <v>2967263.4516782188</v>
      </c>
      <c r="K67">
        <f t="shared" ref="K67:K96" si="14">DEGREES(ATAN(I67/H67))</f>
        <v>45.362015520082515</v>
      </c>
      <c r="L67">
        <f t="shared" si="8"/>
        <v>6.5559468408883825E-2</v>
      </c>
      <c r="M67">
        <f t="shared" si="8"/>
        <v>3.5466393364182135E-2</v>
      </c>
    </row>
    <row r="68" spans="1:13">
      <c r="A68">
        <v>3.5349999999999999E-2</v>
      </c>
      <c r="B68" s="1">
        <v>2166700</v>
      </c>
      <c r="C68">
        <v>48.36</v>
      </c>
      <c r="E68" s="5">
        <f t="shared" si="9"/>
        <v>213.77893895113152</v>
      </c>
      <c r="F68" s="5">
        <f t="shared" si="10"/>
        <v>233.79238811454621</v>
      </c>
      <c r="H68" s="1">
        <f t="shared" si="11"/>
        <v>1575896.3980884985</v>
      </c>
      <c r="I68" s="5">
        <f t="shared" si="12"/>
        <v>1723427.8743166693</v>
      </c>
      <c r="J68">
        <f t="shared" si="13"/>
        <v>2335305.7820079955</v>
      </c>
      <c r="K68">
        <f t="shared" si="14"/>
        <v>47.560313304476736</v>
      </c>
      <c r="L68">
        <f t="shared" si="8"/>
        <v>7.7816856052058667E-2</v>
      </c>
      <c r="M68">
        <f t="shared" si="8"/>
        <v>1.6536118600563757E-2</v>
      </c>
    </row>
    <row r="69" spans="1:13">
      <c r="A69">
        <v>2.205E-2</v>
      </c>
      <c r="B69" s="1">
        <v>1679600</v>
      </c>
      <c r="C69">
        <v>49.73</v>
      </c>
      <c r="E69" s="5">
        <f t="shared" si="9"/>
        <v>262.86701396911263</v>
      </c>
      <c r="F69" s="5">
        <f t="shared" si="10"/>
        <v>312.16865257115722</v>
      </c>
      <c r="H69" s="1">
        <f t="shared" si="11"/>
        <v>1167671.1787666681</v>
      </c>
      <c r="I69" s="5">
        <f t="shared" si="12"/>
        <v>1386672.0400475818</v>
      </c>
      <c r="J69">
        <f t="shared" si="13"/>
        <v>1812819.7175593779</v>
      </c>
      <c r="K69">
        <f t="shared" si="14"/>
        <v>49.900365169699</v>
      </c>
      <c r="L69">
        <f t="shared" si="8"/>
        <v>7.9316335770051136E-2</v>
      </c>
      <c r="M69">
        <f t="shared" si="8"/>
        <v>3.4258027287151342E-3</v>
      </c>
    </row>
    <row r="70" spans="1:13">
      <c r="A70">
        <v>1.37E-2</v>
      </c>
      <c r="B70" s="1">
        <v>1291900</v>
      </c>
      <c r="C70">
        <v>51.14</v>
      </c>
      <c r="E70" s="5">
        <f t="shared" si="9"/>
        <v>325.91187423319133</v>
      </c>
      <c r="F70" s="5">
        <f t="shared" si="10"/>
        <v>422.75973635123916</v>
      </c>
      <c r="H70" s="1">
        <f t="shared" si="11"/>
        <v>846184.18802149897</v>
      </c>
      <c r="I70" s="5">
        <f t="shared" si="12"/>
        <v>1097635.9946204263</v>
      </c>
      <c r="J70">
        <f t="shared" si="13"/>
        <v>1385941.0004556384</v>
      </c>
      <c r="K70">
        <f t="shared" si="14"/>
        <v>52.370826908446375</v>
      </c>
      <c r="L70">
        <f t="shared" si="8"/>
        <v>7.2792786172024448E-2</v>
      </c>
      <c r="M70">
        <f t="shared" si="8"/>
        <v>2.4067792499929106E-2</v>
      </c>
    </row>
    <row r="71" spans="1:13">
      <c r="A71">
        <v>8.5500000000000003E-3</v>
      </c>
      <c r="B71">
        <v>985570</v>
      </c>
      <c r="C71">
        <v>52.59</v>
      </c>
      <c r="E71" s="5">
        <f t="shared" si="9"/>
        <v>405.91915323487052</v>
      </c>
      <c r="F71" s="5">
        <f t="shared" si="10"/>
        <v>577.65440562613264</v>
      </c>
      <c r="H71" s="1">
        <f t="shared" si="11"/>
        <v>602474.09180297866</v>
      </c>
      <c r="I71" s="5">
        <f t="shared" si="12"/>
        <v>857367.31226433022</v>
      </c>
      <c r="J71">
        <f t="shared" si="13"/>
        <v>1047880.5940722376</v>
      </c>
      <c r="K71">
        <f t="shared" si="14"/>
        <v>54.904193758987944</v>
      </c>
      <c r="L71">
        <f t="shared" si="8"/>
        <v>6.3222900526839917E-2</v>
      </c>
      <c r="M71">
        <f t="shared" si="8"/>
        <v>4.4004444932267357E-2</v>
      </c>
    </row>
    <row r="72" spans="1:13">
      <c r="A72">
        <v>5.3499999999999997E-3</v>
      </c>
      <c r="B72">
        <v>747120</v>
      </c>
      <c r="C72">
        <v>54.09</v>
      </c>
      <c r="E72" s="5">
        <f t="shared" si="9"/>
        <v>508.22459264164411</v>
      </c>
      <c r="F72" s="5">
        <f t="shared" si="10"/>
        <v>797.14088168642968</v>
      </c>
      <c r="H72" s="1">
        <f t="shared" si="11"/>
        <v>420703.50867750437</v>
      </c>
      <c r="I72" s="5">
        <f t="shared" si="12"/>
        <v>659865.67885790439</v>
      </c>
      <c r="J72">
        <f t="shared" si="13"/>
        <v>782568.94670576218</v>
      </c>
      <c r="K72">
        <f t="shared" si="14"/>
        <v>57.480073102181272</v>
      </c>
      <c r="L72">
        <f t="shared" si="8"/>
        <v>4.744746052275696E-2</v>
      </c>
      <c r="M72">
        <f t="shared" si="8"/>
        <v>6.2674673732321481E-2</v>
      </c>
    </row>
    <row r="73" spans="1:13">
      <c r="A73">
        <v>3.32E-3</v>
      </c>
      <c r="B73">
        <v>560740</v>
      </c>
      <c r="C73">
        <v>55.64</v>
      </c>
      <c r="E73" s="5">
        <f t="shared" si="9"/>
        <v>643.03749493796522</v>
      </c>
      <c r="F73" s="5">
        <f t="shared" si="10"/>
        <v>1119.4800819889408</v>
      </c>
      <c r="H73" s="1">
        <f t="shared" si="11"/>
        <v>285427.0041507422</v>
      </c>
      <c r="I73" s="5">
        <f t="shared" si="12"/>
        <v>496907.02101182472</v>
      </c>
      <c r="J73">
        <f t="shared" si="13"/>
        <v>573049.00508535374</v>
      </c>
      <c r="K73">
        <f t="shared" si="14"/>
        <v>60.126627343643129</v>
      </c>
      <c r="L73">
        <f t="shared" si="8"/>
        <v>2.1951359070788136E-2</v>
      </c>
      <c r="M73">
        <f t="shared" si="8"/>
        <v>8.0636724364542209E-2</v>
      </c>
    </row>
    <row r="74" spans="1:13">
      <c r="A74">
        <v>2.0699999999999998E-3</v>
      </c>
      <c r="B74">
        <v>416510</v>
      </c>
      <c r="C74">
        <v>57.25</v>
      </c>
      <c r="E74" s="5">
        <f t="shared" si="9"/>
        <v>816.87317553509729</v>
      </c>
      <c r="F74" s="5">
        <f t="shared" si="10"/>
        <v>1585.1587940079246</v>
      </c>
      <c r="H74" s="1">
        <f t="shared" si="11"/>
        <v>190042.56664716249</v>
      </c>
      <c r="I74" s="5">
        <f t="shared" si="12"/>
        <v>368781.41525366256</v>
      </c>
      <c r="J74">
        <f t="shared" si="13"/>
        <v>414868.54469137028</v>
      </c>
      <c r="K74">
        <f t="shared" si="14"/>
        <v>62.736782034324456</v>
      </c>
      <c r="L74">
        <f t="shared" si="8"/>
        <v>3.9409745471410624E-3</v>
      </c>
      <c r="M74">
        <f t="shared" si="8"/>
        <v>9.5838987499117137E-2</v>
      </c>
    </row>
    <row r="75" spans="1:13">
      <c r="A75">
        <v>1.2899999999999999E-3</v>
      </c>
      <c r="B75">
        <v>305620</v>
      </c>
      <c r="C75">
        <v>58.94</v>
      </c>
      <c r="E75" s="5">
        <f t="shared" si="9"/>
        <v>1044.2792717229645</v>
      </c>
      <c r="F75" s="5">
        <f t="shared" si="10"/>
        <v>2270.8111051212672</v>
      </c>
      <c r="H75" s="1">
        <f t="shared" si="11"/>
        <v>123669.55703531255</v>
      </c>
      <c r="I75" s="5">
        <f t="shared" si="12"/>
        <v>268922.5105635504</v>
      </c>
      <c r="J75">
        <f t="shared" si="13"/>
        <v>295995.73649820243</v>
      </c>
      <c r="K75">
        <f t="shared" si="14"/>
        <v>65.303689183351722</v>
      </c>
      <c r="L75">
        <f t="shared" si="8"/>
        <v>3.1490947915049965E-2</v>
      </c>
      <c r="M75">
        <f t="shared" si="8"/>
        <v>0.10796893762049074</v>
      </c>
    </row>
    <row r="76" spans="1:13">
      <c r="A76" s="1">
        <v>8.0500000000000005E-4</v>
      </c>
      <c r="B76">
        <v>224570</v>
      </c>
      <c r="C76">
        <v>60.6</v>
      </c>
      <c r="E76" s="5">
        <f t="shared" si="9"/>
        <v>1341.7529014011934</v>
      </c>
      <c r="F76" s="5">
        <f t="shared" si="10"/>
        <v>3285.1564142945626</v>
      </c>
      <c r="H76" s="1">
        <f t="shared" si="11"/>
        <v>78828.543349530504</v>
      </c>
      <c r="I76" s="5">
        <f t="shared" si="12"/>
        <v>193004.3114076897</v>
      </c>
      <c r="J76">
        <f t="shared" si="13"/>
        <v>208481.66218774559</v>
      </c>
      <c r="K76">
        <f t="shared" si="14"/>
        <v>67.783475199528127</v>
      </c>
      <c r="L76">
        <f t="shared" si="8"/>
        <v>7.1640636827066881E-2</v>
      </c>
      <c r="M76">
        <f t="shared" si="8"/>
        <v>0.11853919471168523</v>
      </c>
    </row>
    <row r="77" spans="1:13">
      <c r="A77" s="1">
        <v>5.0000000000000001E-4</v>
      </c>
      <c r="B77">
        <v>163650</v>
      </c>
      <c r="C77">
        <v>62.26</v>
      </c>
      <c r="E77" s="5">
        <f t="shared" si="9"/>
        <v>1737.7639387536126</v>
      </c>
      <c r="F77" s="5">
        <f t="shared" si="10"/>
        <v>4820.4813909742525</v>
      </c>
      <c r="H77" s="1">
        <f t="shared" si="11"/>
        <v>48963.525859938076</v>
      </c>
      <c r="I77" s="5">
        <f t="shared" si="12"/>
        <v>135822.68568284699</v>
      </c>
      <c r="J77">
        <f t="shared" si="13"/>
        <v>144378.76855943285</v>
      </c>
      <c r="K77">
        <f t="shared" si="14"/>
        <v>70.175972793958124</v>
      </c>
      <c r="L77">
        <f t="shared" si="8"/>
        <v>0.11775882334596487</v>
      </c>
    </row>
    <row r="78" spans="1:13">
      <c r="A78">
        <v>0.2</v>
      </c>
      <c r="B78" s="1">
        <v>4705200</v>
      </c>
      <c r="C78">
        <v>47.04</v>
      </c>
      <c r="E78" s="5">
        <f t="shared" si="9"/>
        <v>105.46677769081235</v>
      </c>
      <c r="F78" s="5">
        <f t="shared" si="10"/>
        <v>88.961060488343662</v>
      </c>
      <c r="H78" s="1">
        <f t="shared" si="11"/>
        <v>4098593.2937654858</v>
      </c>
      <c r="I78" s="5">
        <f t="shared" si="12"/>
        <v>3457156.9730963171</v>
      </c>
      <c r="J78">
        <f t="shared" si="13"/>
        <v>5361940.0709377481</v>
      </c>
      <c r="K78">
        <f t="shared" si="14"/>
        <v>40.147578535378777</v>
      </c>
      <c r="L78">
        <f t="shared" si="8"/>
        <v>0.13957750381232426</v>
      </c>
    </row>
    <row r="79" spans="1:13">
      <c r="A79">
        <v>0.12479999999999999</v>
      </c>
      <c r="B79" s="1">
        <v>3949600</v>
      </c>
      <c r="C79">
        <v>47.85</v>
      </c>
      <c r="E79" s="5">
        <f t="shared" si="9"/>
        <v>126.84001081518954</v>
      </c>
      <c r="F79" s="5">
        <f t="shared" si="10"/>
        <v>114.07534466471242</v>
      </c>
      <c r="H79" s="1">
        <f t="shared" si="11"/>
        <v>3224516.2928288565</v>
      </c>
      <c r="I79" s="5">
        <f t="shared" si="12"/>
        <v>2900014.0028163935</v>
      </c>
      <c r="J79">
        <f t="shared" si="13"/>
        <v>4336771.4418965997</v>
      </c>
      <c r="K79">
        <f t="shared" si="14"/>
        <v>41.967074760227874</v>
      </c>
      <c r="L79">
        <f t="shared" si="8"/>
        <v>9.8028013443538509E-2</v>
      </c>
      <c r="M79">
        <f t="shared" si="8"/>
        <v>0.12294514607674248</v>
      </c>
    </row>
    <row r="80" spans="1:13">
      <c r="A80">
        <v>7.7600000000000002E-2</v>
      </c>
      <c r="B80" s="1">
        <v>3136800</v>
      </c>
      <c r="C80">
        <v>48.88</v>
      </c>
      <c r="E80" s="5">
        <f t="shared" si="9"/>
        <v>153.62788833443986</v>
      </c>
      <c r="F80" s="5">
        <f t="shared" si="10"/>
        <v>148.11193644536974</v>
      </c>
      <c r="H80" s="1">
        <f t="shared" si="11"/>
        <v>2495826.8122081012</v>
      </c>
      <c r="I80" s="5">
        <f t="shared" si="12"/>
        <v>2406215.0837072097</v>
      </c>
      <c r="J80">
        <f t="shared" si="13"/>
        <v>3466846.1900691451</v>
      </c>
      <c r="K80">
        <f t="shared" si="14"/>
        <v>43.952721716193111</v>
      </c>
      <c r="L80">
        <f t="shared" si="8"/>
        <v>0.10521747961908476</v>
      </c>
      <c r="M80">
        <f t="shared" si="8"/>
        <v>0.10080356554433084</v>
      </c>
    </row>
    <row r="81" spans="1:13">
      <c r="A81">
        <v>4.8399999999999999E-2</v>
      </c>
      <c r="B81" s="1">
        <v>2443000</v>
      </c>
      <c r="C81">
        <v>49.95</v>
      </c>
      <c r="E81" s="5">
        <f t="shared" si="9"/>
        <v>186.9527076110422</v>
      </c>
      <c r="F81" s="5">
        <f t="shared" si="10"/>
        <v>194.0864778767336</v>
      </c>
      <c r="H81" s="1">
        <f t="shared" si="11"/>
        <v>1904561.674890412</v>
      </c>
      <c r="I81" s="5">
        <f t="shared" si="12"/>
        <v>1977236.2331737608</v>
      </c>
      <c r="J81">
        <f t="shared" si="13"/>
        <v>2745326.6281512906</v>
      </c>
      <c r="K81">
        <f t="shared" si="14"/>
        <v>46.072559460494517</v>
      </c>
      <c r="L81">
        <f t="shared" si="8"/>
        <v>0.12375220145365967</v>
      </c>
      <c r="M81">
        <f t="shared" si="8"/>
        <v>7.7626437227337045E-2</v>
      </c>
    </row>
    <row r="82" spans="1:13">
      <c r="A82">
        <v>3.0120000000000001E-2</v>
      </c>
      <c r="B82" s="1">
        <v>1882000</v>
      </c>
      <c r="C82">
        <v>51.08</v>
      </c>
      <c r="E82" s="5">
        <f t="shared" si="9"/>
        <v>229.14262164106341</v>
      </c>
      <c r="F82" s="5">
        <f t="shared" si="10"/>
        <v>257.55107235572382</v>
      </c>
      <c r="H82" s="1">
        <f t="shared" si="11"/>
        <v>1426500.8434469346</v>
      </c>
      <c r="I82" s="5">
        <f t="shared" si="12"/>
        <v>1603354.362077628</v>
      </c>
      <c r="J82">
        <f t="shared" si="13"/>
        <v>2146077.7867421708</v>
      </c>
      <c r="K82">
        <f t="shared" si="14"/>
        <v>48.3405806616258</v>
      </c>
      <c r="L82">
        <f t="shared" ref="L82:M96" si="15">ABS((J82-B82)/B82)</f>
        <v>0.14031763376310882</v>
      </c>
      <c r="M82">
        <f t="shared" si="15"/>
        <v>5.362997921640951E-2</v>
      </c>
    </row>
    <row r="83" spans="1:13">
      <c r="A83">
        <v>1.8759999999999999E-2</v>
      </c>
      <c r="B83" s="1">
        <v>1438100</v>
      </c>
      <c r="C83">
        <v>52.26</v>
      </c>
      <c r="E83" s="5">
        <f t="shared" si="9"/>
        <v>282.56142582578275</v>
      </c>
      <c r="F83" s="5">
        <f t="shared" si="10"/>
        <v>345.56403593314286</v>
      </c>
      <c r="H83" s="1">
        <f t="shared" si="11"/>
        <v>1049125.3986053772</v>
      </c>
      <c r="I83" s="5">
        <f t="shared" si="12"/>
        <v>1283048.4765658374</v>
      </c>
      <c r="J83">
        <f t="shared" si="13"/>
        <v>1657370.6571605543</v>
      </c>
      <c r="K83">
        <f t="shared" si="14"/>
        <v>50.727758048054376</v>
      </c>
      <c r="L83">
        <f t="shared" si="15"/>
        <v>0.15247246864651576</v>
      </c>
      <c r="M83">
        <f t="shared" si="15"/>
        <v>2.9319593416487218E-2</v>
      </c>
    </row>
    <row r="84" spans="1:13">
      <c r="A84">
        <v>1.1679999999999999E-2</v>
      </c>
      <c r="B84" s="1">
        <v>1090300</v>
      </c>
      <c r="C84">
        <v>53.49</v>
      </c>
      <c r="E84" s="5">
        <f t="shared" si="9"/>
        <v>350.78408197612544</v>
      </c>
      <c r="F84" s="5">
        <f t="shared" si="10"/>
        <v>469.23962492960032</v>
      </c>
      <c r="H84" s="1">
        <f t="shared" si="11"/>
        <v>756088.61296097795</v>
      </c>
      <c r="I84" s="5">
        <f t="shared" si="12"/>
        <v>1011410.5952604144</v>
      </c>
      <c r="J84">
        <f t="shared" si="13"/>
        <v>1262783.1891715543</v>
      </c>
      <c r="K84">
        <f t="shared" si="14"/>
        <v>53.21973449103173</v>
      </c>
      <c r="L84">
        <f t="shared" si="15"/>
        <v>0.1581979172443862</v>
      </c>
      <c r="M84">
        <f t="shared" si="15"/>
        <v>5.0526361743928241E-3</v>
      </c>
    </row>
    <row r="85" spans="1:13">
      <c r="A85">
        <v>7.28E-3</v>
      </c>
      <c r="B85">
        <v>820400</v>
      </c>
      <c r="C85">
        <v>54.77</v>
      </c>
      <c r="E85" s="5">
        <f t="shared" si="9"/>
        <v>438.13246021777672</v>
      </c>
      <c r="F85" s="5">
        <f t="shared" si="10"/>
        <v>644.2772900080256</v>
      </c>
      <c r="H85" s="1">
        <f t="shared" si="11"/>
        <v>533953.43456080498</v>
      </c>
      <c r="I85" s="5">
        <f t="shared" si="12"/>
        <v>785182.79982797557</v>
      </c>
      <c r="J85">
        <f t="shared" si="13"/>
        <v>949535.83367084072</v>
      </c>
      <c r="K85">
        <f t="shared" si="14"/>
        <v>55.782844321584193</v>
      </c>
      <c r="L85">
        <f t="shared" si="15"/>
        <v>0.15740594060317006</v>
      </c>
      <c r="M85">
        <f t="shared" si="15"/>
        <v>1.849268434515592E-2</v>
      </c>
    </row>
    <row r="86" spans="1:13">
      <c r="A86">
        <v>4.5199999999999997E-3</v>
      </c>
      <c r="B86">
        <v>614040</v>
      </c>
      <c r="C86">
        <v>56.09</v>
      </c>
      <c r="E86" s="5">
        <f t="shared" si="9"/>
        <v>551.86794936462286</v>
      </c>
      <c r="F86" s="5">
        <f t="shared" si="10"/>
        <v>897.54283518970192</v>
      </c>
      <c r="H86" s="1">
        <f t="shared" si="11"/>
        <v>367774.52819244243</v>
      </c>
      <c r="I86" s="5">
        <f t="shared" si="12"/>
        <v>598138.364665756</v>
      </c>
      <c r="J86">
        <f t="shared" si="13"/>
        <v>702159.24609179539</v>
      </c>
      <c r="K86">
        <f t="shared" si="14"/>
        <v>58.414084184746294</v>
      </c>
      <c r="L86">
        <f t="shared" si="15"/>
        <v>0.14350733843364502</v>
      </c>
      <c r="M86">
        <f t="shared" si="15"/>
        <v>4.1434911477024251E-2</v>
      </c>
    </row>
    <row r="87" spans="1:13">
      <c r="A87">
        <v>2.8300000000000001E-3</v>
      </c>
      <c r="B87">
        <v>456810</v>
      </c>
      <c r="C87">
        <v>57.44</v>
      </c>
      <c r="E87" s="5">
        <f t="shared" si="9"/>
        <v>696.72573145091815</v>
      </c>
      <c r="F87" s="5">
        <f t="shared" si="10"/>
        <v>1257.5402235269896</v>
      </c>
      <c r="H87" s="1">
        <f t="shared" si="11"/>
        <v>249391.11859070035</v>
      </c>
      <c r="I87" s="5">
        <f t="shared" si="12"/>
        <v>450133.17129121802</v>
      </c>
      <c r="J87">
        <f t="shared" si="13"/>
        <v>514602.56696659588</v>
      </c>
      <c r="K87">
        <f t="shared" si="14"/>
        <v>61.011858222064461</v>
      </c>
      <c r="L87">
        <f t="shared" si="15"/>
        <v>0.12651335777806064</v>
      </c>
      <c r="M87">
        <f t="shared" si="15"/>
        <v>6.2184161247640382E-2</v>
      </c>
    </row>
    <row r="88" spans="1:13">
      <c r="A88">
        <v>1.7600000000000001E-3</v>
      </c>
      <c r="B88">
        <v>336960</v>
      </c>
      <c r="C88">
        <v>58.86</v>
      </c>
      <c r="E88" s="5">
        <f t="shared" si="9"/>
        <v>888.08552881180663</v>
      </c>
      <c r="F88" s="5">
        <f t="shared" si="10"/>
        <v>1790.9465356595681</v>
      </c>
      <c r="H88" s="1">
        <f t="shared" si="11"/>
        <v>164412.15738055468</v>
      </c>
      <c r="I88" s="5">
        <f t="shared" si="12"/>
        <v>331559.71370795456</v>
      </c>
      <c r="J88">
        <f t="shared" si="13"/>
        <v>370085.39723775792</v>
      </c>
      <c r="K88">
        <f t="shared" si="14"/>
        <v>63.624338867976952</v>
      </c>
      <c r="L88">
        <f t="shared" si="15"/>
        <v>9.8306615734086888E-2</v>
      </c>
      <c r="M88">
        <f t="shared" si="15"/>
        <v>8.0943575738650242E-2</v>
      </c>
    </row>
    <row r="89" spans="1:13">
      <c r="A89">
        <v>1.1000000000000001E-3</v>
      </c>
      <c r="B89">
        <v>247010</v>
      </c>
      <c r="C89">
        <v>60.28</v>
      </c>
      <c r="E89" s="5">
        <f t="shared" si="9"/>
        <v>1135.8617276579903</v>
      </c>
      <c r="F89" s="5">
        <f t="shared" si="10"/>
        <v>2569.5230584377532</v>
      </c>
      <c r="H89" s="1">
        <f t="shared" si="11"/>
        <v>106470.29376757093</v>
      </c>
      <c r="I89" s="5">
        <f t="shared" si="12"/>
        <v>240854.91060474364</v>
      </c>
      <c r="J89">
        <f t="shared" si="13"/>
        <v>263338.20728745742</v>
      </c>
      <c r="K89">
        <f t="shared" si="14"/>
        <v>66.152099068691015</v>
      </c>
      <c r="L89">
        <f t="shared" si="15"/>
        <v>6.6103426126300241E-2</v>
      </c>
      <c r="M89">
        <f t="shared" si="15"/>
        <v>9.7413720449419608E-2</v>
      </c>
    </row>
    <row r="90" spans="1:13">
      <c r="A90" s="1">
        <v>6.8400000000000004E-4</v>
      </c>
      <c r="B90">
        <v>179690</v>
      </c>
      <c r="C90">
        <v>61.77</v>
      </c>
      <c r="E90" s="5">
        <f t="shared" si="9"/>
        <v>1464.9640568394998</v>
      </c>
      <c r="F90" s="5">
        <f t="shared" si="10"/>
        <v>3741.1939297534095</v>
      </c>
      <c r="H90" s="1">
        <f t="shared" si="11"/>
        <v>67139.307315957019</v>
      </c>
      <c r="I90" s="5">
        <f t="shared" si="12"/>
        <v>171458.92952500356</v>
      </c>
      <c r="J90">
        <f t="shared" si="13"/>
        <v>184135.41511813164</v>
      </c>
      <c r="K90">
        <f t="shared" si="14"/>
        <v>68.615850640797817</v>
      </c>
      <c r="L90">
        <f t="shared" si="15"/>
        <v>2.4739357327239364E-2</v>
      </c>
      <c r="M90">
        <f t="shared" si="15"/>
        <v>0.11082808225348573</v>
      </c>
    </row>
    <row r="91" spans="1:13">
      <c r="A91" s="1">
        <v>4.28E-4</v>
      </c>
      <c r="B91">
        <v>129650</v>
      </c>
      <c r="C91">
        <v>63.28</v>
      </c>
      <c r="E91" s="5">
        <f t="shared" si="9"/>
        <v>1893.0070117419045</v>
      </c>
      <c r="F91" s="5">
        <f t="shared" si="10"/>
        <v>5475.3953790558135</v>
      </c>
      <c r="H91" s="1">
        <f t="shared" si="11"/>
        <v>41726.374137816973</v>
      </c>
      <c r="I91" s="5">
        <f t="shared" si="12"/>
        <v>120690.72894174086</v>
      </c>
      <c r="J91">
        <f t="shared" si="13"/>
        <v>127700.20497703928</v>
      </c>
      <c r="K91">
        <f t="shared" si="14"/>
        <v>70.928210343102592</v>
      </c>
      <c r="L91">
        <f t="shared" si="15"/>
        <v>1.503891263371171E-2</v>
      </c>
      <c r="M91">
        <f t="shared" si="15"/>
        <v>0.12086299530819516</v>
      </c>
    </row>
    <row r="92" spans="1:13">
      <c r="A92" s="1">
        <v>2.656E-4</v>
      </c>
      <c r="B92">
        <v>92549</v>
      </c>
      <c r="C92">
        <v>64.88</v>
      </c>
      <c r="E92" s="5">
        <f t="shared" si="9"/>
        <v>2469.4891922568368</v>
      </c>
      <c r="F92" s="5">
        <f t="shared" si="10"/>
        <v>8146.6898989186247</v>
      </c>
      <c r="H92" s="1">
        <f t="shared" si="11"/>
        <v>25211.112541025719</v>
      </c>
      <c r="I92" s="5">
        <f t="shared" si="12"/>
        <v>83169.878419582819</v>
      </c>
      <c r="J92">
        <f t="shared" si="13"/>
        <v>86907.012788867913</v>
      </c>
      <c r="K92">
        <f t="shared" si="14"/>
        <v>73.136478547006533</v>
      </c>
      <c r="L92">
        <f t="shared" si="15"/>
        <v>6.0962162866504091E-2</v>
      </c>
      <c r="M92">
        <f t="shared" si="15"/>
        <v>0.12725768414005145</v>
      </c>
    </row>
    <row r="93" spans="1:13">
      <c r="A93" s="1">
        <v>1.6559999999999999E-4</v>
      </c>
      <c r="B93">
        <v>65288</v>
      </c>
      <c r="C93">
        <v>66.52</v>
      </c>
      <c r="E93" s="5">
        <f t="shared" si="9"/>
        <v>3227.698634309163</v>
      </c>
      <c r="F93" s="5">
        <f t="shared" si="10"/>
        <v>12183.379108678888</v>
      </c>
      <c r="H93" s="1">
        <f t="shared" si="11"/>
        <v>15032.214473288848</v>
      </c>
      <c r="I93" s="5">
        <f t="shared" si="12"/>
        <v>56741.099006055949</v>
      </c>
      <c r="J93">
        <f t="shared" si="13"/>
        <v>58698.550138704435</v>
      </c>
      <c r="K93">
        <f t="shared" si="14"/>
        <v>75.161713861722873</v>
      </c>
      <c r="L93">
        <f t="shared" si="15"/>
        <v>0.10092895878715177</v>
      </c>
      <c r="M93">
        <f t="shared" si="15"/>
        <v>0.12991151325500416</v>
      </c>
    </row>
    <row r="94" spans="1:13">
      <c r="A94" s="1">
        <v>1.032E-4</v>
      </c>
      <c r="B94">
        <v>45827</v>
      </c>
      <c r="C94">
        <v>68.19</v>
      </c>
      <c r="E94" s="5">
        <f t="shared" si="9"/>
        <v>4237.2953022829743</v>
      </c>
      <c r="F94" s="5">
        <f t="shared" si="10"/>
        <v>18380.163835638847</v>
      </c>
      <c r="H94" s="1">
        <f t="shared" si="11"/>
        <v>8811.0110534212326</v>
      </c>
      <c r="I94" s="5">
        <f t="shared" si="12"/>
        <v>38219.62246347397</v>
      </c>
      <c r="J94">
        <f t="shared" si="13"/>
        <v>39222.104189270562</v>
      </c>
      <c r="K94">
        <f t="shared" si="14"/>
        <v>77.018054008241478</v>
      </c>
      <c r="L94">
        <f t="shared" si="15"/>
        <v>0.14412673338270973</v>
      </c>
      <c r="M94">
        <f t="shared" si="15"/>
        <v>0.12946258994341517</v>
      </c>
    </row>
    <row r="95" spans="1:13">
      <c r="A95" s="1">
        <v>6.4399999999999993E-5</v>
      </c>
      <c r="B95">
        <v>32166</v>
      </c>
      <c r="C95">
        <v>69.849999999999994</v>
      </c>
      <c r="E95" s="5">
        <f t="shared" si="9"/>
        <v>5579.0095893899388</v>
      </c>
      <c r="F95" s="5">
        <f t="shared" si="10"/>
        <v>27907.051046150624</v>
      </c>
      <c r="H95" s="1">
        <f t="shared" si="11"/>
        <v>5096.0655368579328</v>
      </c>
      <c r="I95" s="5">
        <f t="shared" si="12"/>
        <v>25491.291741474593</v>
      </c>
      <c r="J95">
        <f t="shared" si="13"/>
        <v>25995.688846516878</v>
      </c>
      <c r="K95">
        <f t="shared" si="14"/>
        <v>78.694806735626571</v>
      </c>
      <c r="L95">
        <f t="shared" si="15"/>
        <v>0.19182712035948277</v>
      </c>
      <c r="M95">
        <f t="shared" si="15"/>
        <v>0.12662572277203404</v>
      </c>
    </row>
    <row r="96" spans="1:13">
      <c r="A96" s="1">
        <v>4.0000000000000003E-5</v>
      </c>
      <c r="B96">
        <v>22372</v>
      </c>
      <c r="C96">
        <v>71.510000000000005</v>
      </c>
      <c r="E96" s="5">
        <f t="shared" si="9"/>
        <v>7390.5047870810304</v>
      </c>
      <c r="F96" s="5">
        <f t="shared" si="10"/>
        <v>42845.193876740268</v>
      </c>
      <c r="H96" s="1">
        <f t="shared" si="11"/>
        <v>2892.4189194227288</v>
      </c>
      <c r="I96" s="5">
        <f t="shared" si="12"/>
        <v>16768.306488624112</v>
      </c>
      <c r="J96">
        <f t="shared" si="13"/>
        <v>17015.939283561987</v>
      </c>
      <c r="K96">
        <f t="shared" si="14"/>
        <v>80.213174441111065</v>
      </c>
      <c r="L96">
        <f t="shared" si="15"/>
        <v>0.23940911480591867</v>
      </c>
      <c r="M96">
        <f t="shared" si="15"/>
        <v>0.1217056976801994</v>
      </c>
    </row>
  </sheetData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6"/>
  <sheetViews>
    <sheetView topLeftCell="J1" zoomScale="85" zoomScaleNormal="85" workbookViewId="0">
      <selection activeCell="M35" sqref="M35"/>
    </sheetView>
  </sheetViews>
  <sheetFormatPr defaultRowHeight="14.4"/>
  <cols>
    <col min="16" max="16" width="13.77734375" customWidth="1"/>
  </cols>
  <sheetData>
    <row r="1" spans="1:23">
      <c r="A1" t="s">
        <v>19</v>
      </c>
      <c r="B1" t="s">
        <v>20</v>
      </c>
      <c r="C1" t="s">
        <v>21</v>
      </c>
      <c r="E1" t="s">
        <v>0</v>
      </c>
      <c r="F1" t="s">
        <v>1</v>
      </c>
      <c r="H1" t="s">
        <v>27</v>
      </c>
      <c r="I1" t="s">
        <v>28</v>
      </c>
      <c r="J1" t="s">
        <v>25</v>
      </c>
      <c r="K1" t="s">
        <v>24</v>
      </c>
      <c r="L1" t="s">
        <v>30</v>
      </c>
      <c r="M1" t="s">
        <v>31</v>
      </c>
      <c r="O1" t="s">
        <v>42</v>
      </c>
      <c r="P1" s="5">
        <f>Q1*10^8</f>
        <v>739817778.35993934</v>
      </c>
      <c r="Q1" s="19">
        <v>7.3981777835993929</v>
      </c>
      <c r="R1" s="5">
        <v>700000000.00000012</v>
      </c>
      <c r="T1" s="8">
        <v>5</v>
      </c>
    </row>
    <row r="2" spans="1:23">
      <c r="A2">
        <v>30000</v>
      </c>
      <c r="B2" s="1">
        <v>228390000</v>
      </c>
      <c r="C2">
        <v>16.5</v>
      </c>
      <c r="E2" s="5">
        <f>1+$P$2*(A2*$P$6)^(-$P$4)*COS($P$4*PI()/2)+$P$3*(A2*$P$6)^(-$P$5)*COS($P$5*PI()/2)</f>
        <v>3.3656649377279497</v>
      </c>
      <c r="F2" s="5">
        <f>$P$2*(A2*$P$6)^(-$P$4)*SIN($P$4*PI()/2)+$P$3*(A2*$P$6)^(-$P$5)*SIN($P$5*PI()/2)+($P$7*A2*$P$8)^-1</f>
        <v>1.3930979136860115</v>
      </c>
      <c r="H2" s="1">
        <f>$P$1*E2/(E2^2+F2^2)</f>
        <v>187662007.30076578</v>
      </c>
      <c r="I2" s="5">
        <f>$P$1*F2/(E2^2+F2^2)</f>
        <v>77676047.879355967</v>
      </c>
      <c r="J2">
        <f>(H2^2+I2^2)^0.5</f>
        <v>203102430.80354473</v>
      </c>
      <c r="K2">
        <f>DEGREES(ATAN(I2/H2))</f>
        <v>22.485378529926564</v>
      </c>
      <c r="L2">
        <f t="shared" ref="L2:M33" si="0">ABS((J2-B2)/B2)</f>
        <v>0.11072100002826424</v>
      </c>
      <c r="M2">
        <f t="shared" si="0"/>
        <v>0.36275021393494328</v>
      </c>
      <c r="O2" t="s">
        <v>43</v>
      </c>
      <c r="P2" s="5">
        <f>Q2</f>
        <v>7.3661357479743508</v>
      </c>
      <c r="Q2" s="19">
        <v>7.3661357479743508</v>
      </c>
      <c r="R2" s="5">
        <v>6.9375783123541748</v>
      </c>
      <c r="T2" s="8">
        <v>5</v>
      </c>
    </row>
    <row r="3" spans="1:23">
      <c r="A3">
        <v>18720</v>
      </c>
      <c r="B3" s="1">
        <v>207470000</v>
      </c>
      <c r="C3">
        <v>17.23</v>
      </c>
      <c r="E3" s="5">
        <f t="shared" ref="E3:E66" si="1">1+$P$2*(A3*$P$6)^(-$P$4)*COS($P$4*PI()/2)+$P$3*(A3*$P$8)^(-$P$5)*COS($P$5*PI()/2)</f>
        <v>3.5266200753772434</v>
      </c>
      <c r="F3" s="5">
        <f t="shared" ref="F3:F66" si="2">$P$2*(A3*$P$6)^(-$P$4)*SIN($P$4*PI()/2)+$P$3*(A3*$P$8)^(-$P$5)*SIN($P$5*PI()/2)+($P$7*A3*$P$8)^-1</f>
        <v>1.2952193931085838</v>
      </c>
      <c r="H3" s="1">
        <f t="shared" ref="H3:H66" si="3">$P$1*E3/(E3^2+F3^2)</f>
        <v>184847490.24229538</v>
      </c>
      <c r="I3" s="5">
        <f t="shared" ref="I3:I66" si="4">$P$1*F3/(E3^2+F3^2)</f>
        <v>67888813.938558459</v>
      </c>
      <c r="J3">
        <f t="shared" ref="J3:J66" si="5">(H3^2+I3^2)^0.5</f>
        <v>196919998.24004593</v>
      </c>
      <c r="K3">
        <f t="shared" ref="K3:K66" si="6">DEGREES(ATAN(I3/H3))</f>
        <v>20.166735373695982</v>
      </c>
      <c r="L3">
        <f t="shared" si="0"/>
        <v>5.0850733889015592E-2</v>
      </c>
      <c r="M3">
        <f t="shared" si="0"/>
        <v>0.17044314414950559</v>
      </c>
      <c r="O3" t="s">
        <v>44</v>
      </c>
      <c r="P3" s="5">
        <f>Q3</f>
        <v>3.600004108883871</v>
      </c>
      <c r="Q3" s="19">
        <v>3.600004108883871</v>
      </c>
      <c r="R3" s="5">
        <v>2.5138945654900691</v>
      </c>
      <c r="T3" s="8">
        <v>1</v>
      </c>
    </row>
    <row r="4" spans="1:23">
      <c r="A4">
        <v>11640</v>
      </c>
      <c r="B4" s="1">
        <v>188310000</v>
      </c>
      <c r="C4">
        <v>17.97</v>
      </c>
      <c r="E4" s="5">
        <f t="shared" si="1"/>
        <v>3.9145639388896161</v>
      </c>
      <c r="F4" s="5">
        <f t="shared" si="2"/>
        <v>1.4971300129940539</v>
      </c>
      <c r="H4" s="1">
        <f t="shared" si="3"/>
        <v>164875008.25064808</v>
      </c>
      <c r="I4" s="5">
        <f t="shared" si="4"/>
        <v>63056658.95310542</v>
      </c>
      <c r="J4">
        <f t="shared" si="5"/>
        <v>176521700.03707623</v>
      </c>
      <c r="K4">
        <f t="shared" si="6"/>
        <v>20.92941763697182</v>
      </c>
      <c r="L4">
        <f t="shared" si="0"/>
        <v>6.2600498979999822E-2</v>
      </c>
      <c r="M4">
        <f t="shared" si="0"/>
        <v>0.16468656855714087</v>
      </c>
      <c r="O4" t="s">
        <v>37</v>
      </c>
      <c r="P4" s="5">
        <f>Q4*10^(-1)</f>
        <v>0.29855337285955919</v>
      </c>
      <c r="Q4" s="19">
        <v>2.9855337285955916</v>
      </c>
      <c r="R4" s="5">
        <v>0.31189333045201928</v>
      </c>
      <c r="T4" s="8">
        <v>1</v>
      </c>
      <c r="W4" s="1"/>
    </row>
    <row r="5" spans="1:23">
      <c r="A5">
        <v>7260</v>
      </c>
      <c r="B5" s="1">
        <v>171090000</v>
      </c>
      <c r="C5">
        <v>18.68</v>
      </c>
      <c r="E5" s="5">
        <f t="shared" si="1"/>
        <v>4.3595331946777947</v>
      </c>
      <c r="F5" s="5">
        <f t="shared" si="2"/>
        <v>1.7297834979238609</v>
      </c>
      <c r="H5" s="1">
        <f t="shared" si="3"/>
        <v>146618192.05975837</v>
      </c>
      <c r="I5" s="5">
        <f t="shared" si="4"/>
        <v>58175432.505026653</v>
      </c>
      <c r="J5">
        <f t="shared" si="5"/>
        <v>157737995.39115205</v>
      </c>
      <c r="K5">
        <f t="shared" si="6"/>
        <v>21.642277820474227</v>
      </c>
      <c r="L5">
        <f t="shared" si="0"/>
        <v>7.8040824179367266E-2</v>
      </c>
      <c r="M5">
        <f t="shared" si="0"/>
        <v>0.15858018310889868</v>
      </c>
      <c r="O5" t="s">
        <v>45</v>
      </c>
      <c r="P5" s="5">
        <f>Q5*10^(-1)</f>
        <v>0.63863932945098612</v>
      </c>
      <c r="Q5" s="19">
        <v>6.3863932945098609</v>
      </c>
      <c r="R5" s="5">
        <v>0.66078658828389303</v>
      </c>
      <c r="T5" s="8">
        <v>5</v>
      </c>
    </row>
    <row r="6" spans="1:23">
      <c r="A6">
        <v>4518</v>
      </c>
      <c r="B6" s="1">
        <v>154620000</v>
      </c>
      <c r="C6">
        <v>19.329999999999998</v>
      </c>
      <c r="E6" s="5">
        <f t="shared" si="1"/>
        <v>4.8758228148209755</v>
      </c>
      <c r="F6" s="5">
        <f t="shared" si="2"/>
        <v>2.0011715418853226</v>
      </c>
      <c r="H6" s="1">
        <f t="shared" si="3"/>
        <v>129857326.46058503</v>
      </c>
      <c r="I6" s="5">
        <f t="shared" si="4"/>
        <v>53297011.82502386</v>
      </c>
      <c r="J6">
        <f t="shared" si="5"/>
        <v>140369144.41916245</v>
      </c>
      <c r="K6">
        <f t="shared" si="6"/>
        <v>22.314592784125953</v>
      </c>
      <c r="L6">
        <f t="shared" si="0"/>
        <v>9.2166961459303767E-2</v>
      </c>
      <c r="M6">
        <f t="shared" si="0"/>
        <v>0.15440210988753</v>
      </c>
      <c r="O6" t="s">
        <v>46</v>
      </c>
      <c r="P6" s="5">
        <f>Q6*10^(-3)</f>
        <v>1.3371310108895144E-3</v>
      </c>
      <c r="Q6" s="19">
        <v>1.3371310108895145</v>
      </c>
      <c r="R6" s="5">
        <v>1.0596037122152292E-3</v>
      </c>
      <c r="T6" s="8">
        <v>1</v>
      </c>
    </row>
    <row r="7" spans="1:23">
      <c r="A7">
        <v>2814</v>
      </c>
      <c r="B7" s="1">
        <v>139200000</v>
      </c>
      <c r="C7">
        <v>20.09</v>
      </c>
      <c r="E7" s="5">
        <f t="shared" si="1"/>
        <v>5.4713550857703614</v>
      </c>
      <c r="F7" s="5">
        <f t="shared" si="2"/>
        <v>2.3161671168529625</v>
      </c>
      <c r="H7" s="1">
        <f t="shared" si="3"/>
        <v>114667560.20177603</v>
      </c>
      <c r="I7" s="5">
        <f t="shared" si="4"/>
        <v>48541764.909362741</v>
      </c>
      <c r="J7">
        <f t="shared" si="5"/>
        <v>124518883.3195342</v>
      </c>
      <c r="K7">
        <f t="shared" si="6"/>
        <v>22.944206043954679</v>
      </c>
      <c r="L7">
        <f t="shared" si="0"/>
        <v>0.10546779224472559</v>
      </c>
      <c r="M7">
        <f t="shared" si="0"/>
        <v>0.14207098277524538</v>
      </c>
      <c r="O7" t="s">
        <v>47</v>
      </c>
      <c r="P7" s="5">
        <f>Q7*10^1</f>
        <v>10.076849672046329</v>
      </c>
      <c r="Q7" s="19">
        <v>1.0076849672046329</v>
      </c>
      <c r="R7" s="5">
        <v>14.719514378452837</v>
      </c>
      <c r="T7" s="8">
        <v>1</v>
      </c>
    </row>
    <row r="8" spans="1:23">
      <c r="A8">
        <v>1752</v>
      </c>
      <c r="B8" s="1">
        <v>124950000</v>
      </c>
      <c r="C8">
        <v>20.68</v>
      </c>
      <c r="E8" s="5">
        <f t="shared" si="1"/>
        <v>6.160404054948037</v>
      </c>
      <c r="F8" s="5">
        <f t="shared" si="2"/>
        <v>2.6832713044827314</v>
      </c>
      <c r="H8" s="1">
        <f t="shared" si="3"/>
        <v>100941830.51545751</v>
      </c>
      <c r="I8" s="5">
        <f t="shared" si="4"/>
        <v>43966972.755064048</v>
      </c>
      <c r="J8">
        <f t="shared" si="5"/>
        <v>110101534.23570397</v>
      </c>
      <c r="K8">
        <f t="shared" si="6"/>
        <v>23.536372361212944</v>
      </c>
      <c r="L8">
        <f t="shared" si="0"/>
        <v>0.11883526021845559</v>
      </c>
      <c r="M8">
        <f t="shared" si="0"/>
        <v>0.13812245460410758</v>
      </c>
      <c r="O8" t="s">
        <v>55</v>
      </c>
      <c r="P8" s="5">
        <f>Q8*10^(-3)</f>
        <v>0.11814799719606695</v>
      </c>
      <c r="Q8" s="18">
        <v>118.14799719606694</v>
      </c>
      <c r="R8" s="1"/>
      <c r="T8" s="1"/>
      <c r="V8">
        <v>124.94</v>
      </c>
    </row>
    <row r="9" spans="1:23">
      <c r="A9">
        <v>1092</v>
      </c>
      <c r="B9" s="1">
        <v>111940000</v>
      </c>
      <c r="C9">
        <v>21.54</v>
      </c>
      <c r="E9" s="5">
        <f t="shared" si="1"/>
        <v>6.9555505950373986</v>
      </c>
      <c r="F9" s="5">
        <f t="shared" si="2"/>
        <v>3.1104678261742644</v>
      </c>
      <c r="H9" s="1">
        <f t="shared" si="3"/>
        <v>88637793.401025876</v>
      </c>
      <c r="I9" s="5">
        <f t="shared" si="4"/>
        <v>39638127.965553261</v>
      </c>
      <c r="J9">
        <f t="shared" si="5"/>
        <v>97097062.816629633</v>
      </c>
      <c r="K9">
        <f t="shared" si="6"/>
        <v>24.093819977519324</v>
      </c>
      <c r="L9">
        <f t="shared" si="0"/>
        <v>0.1325972590974662</v>
      </c>
      <c r="M9">
        <f t="shared" si="0"/>
        <v>0.11856174454592966</v>
      </c>
      <c r="P9" s="5"/>
      <c r="R9" s="1"/>
      <c r="T9" s="1"/>
    </row>
    <row r="10" spans="1:23">
      <c r="A10">
        <v>678</v>
      </c>
      <c r="B10" s="1">
        <v>99853000</v>
      </c>
      <c r="C10">
        <v>22.21</v>
      </c>
      <c r="E10" s="5">
        <f t="shared" si="1"/>
        <v>7.8838846159558678</v>
      </c>
      <c r="F10" s="5">
        <f t="shared" si="2"/>
        <v>3.6141048993409672</v>
      </c>
      <c r="H10" s="1">
        <f t="shared" si="3"/>
        <v>77543742.672353983</v>
      </c>
      <c r="I10" s="5">
        <f t="shared" si="4"/>
        <v>35547351.83949811</v>
      </c>
      <c r="J10">
        <f t="shared" si="5"/>
        <v>85303260.491245717</v>
      </c>
      <c r="K10">
        <f t="shared" si="6"/>
        <v>24.627515189659455</v>
      </c>
      <c r="L10">
        <f t="shared" si="0"/>
        <v>0.14571159112649879</v>
      </c>
      <c r="M10">
        <f t="shared" si="0"/>
        <v>0.10884804996215462</v>
      </c>
      <c r="P10" s="5"/>
      <c r="R10" s="1"/>
      <c r="T10" s="1"/>
    </row>
    <row r="11" spans="1:23">
      <c r="A11">
        <v>424.2</v>
      </c>
      <c r="B11" s="1">
        <v>88795000</v>
      </c>
      <c r="C11">
        <v>23.08</v>
      </c>
      <c r="E11" s="5">
        <f t="shared" si="1"/>
        <v>8.9418088865498007</v>
      </c>
      <c r="F11" s="5">
        <f t="shared" si="2"/>
        <v>4.1945177076123645</v>
      </c>
      <c r="H11" s="1">
        <f t="shared" si="3"/>
        <v>67814600.446610987</v>
      </c>
      <c r="I11" s="5">
        <f t="shared" si="4"/>
        <v>31811185.635585874</v>
      </c>
      <c r="J11">
        <f t="shared" si="5"/>
        <v>74905083.707817823</v>
      </c>
      <c r="K11">
        <f t="shared" si="6"/>
        <v>25.130828093323959</v>
      </c>
      <c r="L11">
        <f t="shared" si="0"/>
        <v>0.15642678407773161</v>
      </c>
      <c r="M11">
        <f t="shared" si="0"/>
        <v>8.8857369728074578E-2</v>
      </c>
    </row>
    <row r="12" spans="1:23">
      <c r="A12">
        <v>264.60000000000002</v>
      </c>
      <c r="B12" s="1">
        <v>78619000</v>
      </c>
      <c r="C12">
        <v>23.9</v>
      </c>
      <c r="E12" s="5">
        <f t="shared" si="1"/>
        <v>10.17545066019246</v>
      </c>
      <c r="F12" s="5">
        <f t="shared" si="2"/>
        <v>4.8800999891318151</v>
      </c>
      <c r="H12" s="1">
        <f t="shared" si="3"/>
        <v>59110118.423427276</v>
      </c>
      <c r="I12" s="5">
        <f t="shared" si="4"/>
        <v>28348944.720871136</v>
      </c>
      <c r="J12">
        <f t="shared" si="5"/>
        <v>65556607.346770197</v>
      </c>
      <c r="K12">
        <f t="shared" si="6"/>
        <v>25.622164946473266</v>
      </c>
      <c r="L12">
        <f t="shared" si="0"/>
        <v>0.16614803868314024</v>
      </c>
      <c r="M12">
        <f t="shared" si="0"/>
        <v>7.205711073109905E-2</v>
      </c>
      <c r="O12" t="s">
        <v>29</v>
      </c>
      <c r="P12" s="4">
        <f>SUM(L2:L96)+SUM(M2:M96)</f>
        <v>18.771954345869815</v>
      </c>
    </row>
    <row r="13" spans="1:23">
      <c r="A13">
        <v>164.4</v>
      </c>
      <c r="B13" s="1">
        <v>69141000</v>
      </c>
      <c r="C13">
        <v>24.64</v>
      </c>
      <c r="E13" s="5">
        <f t="shared" si="1"/>
        <v>11.619822389940584</v>
      </c>
      <c r="F13" s="5">
        <f t="shared" si="2"/>
        <v>5.6948435474238686</v>
      </c>
      <c r="H13" s="1">
        <f t="shared" si="3"/>
        <v>51337553.827168219</v>
      </c>
      <c r="I13" s="5">
        <f t="shared" si="4"/>
        <v>25160396.376305491</v>
      </c>
      <c r="J13">
        <f t="shared" si="5"/>
        <v>57171583.665053397</v>
      </c>
      <c r="K13">
        <f t="shared" si="6"/>
        <v>26.109349215480357</v>
      </c>
      <c r="L13">
        <f t="shared" si="0"/>
        <v>0.17311604308509571</v>
      </c>
      <c r="M13">
        <f t="shared" si="0"/>
        <v>5.9632679199689793E-2</v>
      </c>
    </row>
    <row r="14" spans="1:23">
      <c r="A14">
        <v>102.6</v>
      </c>
      <c r="B14" s="1">
        <v>60714000</v>
      </c>
      <c r="C14">
        <v>25.55</v>
      </c>
      <c r="E14" s="5">
        <f t="shared" si="1"/>
        <v>13.283230246711144</v>
      </c>
      <c r="F14" s="5">
        <f t="shared" si="2"/>
        <v>6.6492869870397193</v>
      </c>
      <c r="H14" s="1">
        <f t="shared" si="3"/>
        <v>44535908.442149043</v>
      </c>
      <c r="I14" s="5">
        <f t="shared" si="4"/>
        <v>22293676.384454351</v>
      </c>
      <c r="J14">
        <f t="shared" si="5"/>
        <v>49804167.973195374</v>
      </c>
      <c r="K14">
        <f t="shared" si="6"/>
        <v>26.591518465167386</v>
      </c>
      <c r="L14">
        <f t="shared" si="0"/>
        <v>0.17969219664006039</v>
      </c>
      <c r="M14">
        <f t="shared" si="0"/>
        <v>4.0763932100484755E-2</v>
      </c>
    </row>
    <row r="15" spans="1:23">
      <c r="A15">
        <v>64.2</v>
      </c>
      <c r="B15" s="1">
        <v>52979000</v>
      </c>
      <c r="C15">
        <v>26.39</v>
      </c>
      <c r="E15" s="5">
        <f t="shared" si="1"/>
        <v>15.206893510978079</v>
      </c>
      <c r="F15" s="5">
        <f t="shared" si="2"/>
        <v>7.774611255275695</v>
      </c>
      <c r="H15" s="1">
        <f t="shared" si="3"/>
        <v>38568920.953346923</v>
      </c>
      <c r="I15" s="5">
        <f t="shared" si="4"/>
        <v>19718581.361226566</v>
      </c>
      <c r="J15">
        <f t="shared" si="5"/>
        <v>43317249.617269501</v>
      </c>
      <c r="K15">
        <f t="shared" si="6"/>
        <v>27.078649086794851</v>
      </c>
      <c r="L15">
        <f t="shared" si="0"/>
        <v>0.18236943662074592</v>
      </c>
      <c r="M15">
        <f t="shared" si="0"/>
        <v>2.6095077180555145E-2</v>
      </c>
    </row>
    <row r="16" spans="1:23">
      <c r="A16">
        <v>39.840000000000003</v>
      </c>
      <c r="B16" s="1">
        <v>46203000</v>
      </c>
      <c r="C16">
        <v>27.44</v>
      </c>
      <c r="E16" s="5">
        <f t="shared" si="1"/>
        <v>17.48969093786036</v>
      </c>
      <c r="F16" s="5">
        <f t="shared" si="2"/>
        <v>9.1399225231363399</v>
      </c>
      <c r="H16" s="1">
        <f t="shared" si="3"/>
        <v>33226172.256910492</v>
      </c>
      <c r="I16" s="5">
        <f t="shared" si="4"/>
        <v>17363636.74163907</v>
      </c>
      <c r="J16">
        <f t="shared" si="5"/>
        <v>37489657.290264562</v>
      </c>
      <c r="K16">
        <f t="shared" si="6"/>
        <v>27.591079505151029</v>
      </c>
      <c r="L16">
        <f t="shared" si="0"/>
        <v>0.18858824556274351</v>
      </c>
      <c r="M16">
        <f t="shared" si="0"/>
        <v>5.5058128699354177E-3</v>
      </c>
    </row>
    <row r="17" spans="1:13">
      <c r="A17">
        <v>24.84</v>
      </c>
      <c r="B17" s="1">
        <v>40338000</v>
      </c>
      <c r="C17">
        <v>28.42</v>
      </c>
      <c r="E17" s="5">
        <f t="shared" si="1"/>
        <v>20.131856339071408</v>
      </c>
      <c r="F17" s="5">
        <f t="shared" si="2"/>
        <v>10.760424158975997</v>
      </c>
      <c r="H17" s="1">
        <f t="shared" si="3"/>
        <v>28582850.782474972</v>
      </c>
      <c r="I17" s="5">
        <f t="shared" si="4"/>
        <v>15277458.417743515</v>
      </c>
      <c r="J17">
        <f t="shared" si="5"/>
        <v>32409567.947739016</v>
      </c>
      <c r="K17">
        <f t="shared" si="6"/>
        <v>28.124386295438619</v>
      </c>
      <c r="L17">
        <f t="shared" si="0"/>
        <v>0.19654995419358876</v>
      </c>
      <c r="M17">
        <f t="shared" si="0"/>
        <v>1.0401608183018399E-2</v>
      </c>
    </row>
    <row r="18" spans="1:13">
      <c r="A18">
        <v>15.48</v>
      </c>
      <c r="B18" s="1">
        <v>35106000</v>
      </c>
      <c r="C18">
        <v>29.43</v>
      </c>
      <c r="E18" s="5">
        <f t="shared" si="1"/>
        <v>23.22857272568309</v>
      </c>
      <c r="F18" s="5">
        <f t="shared" si="2"/>
        <v>12.71414059721103</v>
      </c>
      <c r="H18" s="1">
        <f t="shared" si="3"/>
        <v>24507301.601380561</v>
      </c>
      <c r="I18" s="5">
        <f t="shared" si="4"/>
        <v>13414051.818762552</v>
      </c>
      <c r="J18">
        <f t="shared" si="5"/>
        <v>27938228.612019714</v>
      </c>
      <c r="K18">
        <f t="shared" si="6"/>
        <v>28.694056784905069</v>
      </c>
      <c r="L18">
        <f t="shared" si="0"/>
        <v>0.20417510932547958</v>
      </c>
      <c r="M18">
        <f t="shared" si="0"/>
        <v>2.5006565242777133E-2</v>
      </c>
    </row>
    <row r="19" spans="1:13">
      <c r="A19">
        <v>9.66</v>
      </c>
      <c r="B19" s="1">
        <v>30434000</v>
      </c>
      <c r="C19">
        <v>30.59</v>
      </c>
      <c r="E19" s="5">
        <f t="shared" si="1"/>
        <v>26.852574926566135</v>
      </c>
      <c r="F19" s="5">
        <f t="shared" si="2"/>
        <v>15.074064840766228</v>
      </c>
      <c r="H19" s="1">
        <f t="shared" si="3"/>
        <v>20949340.18450702</v>
      </c>
      <c r="I19" s="5">
        <f t="shared" si="4"/>
        <v>11760202.259043144</v>
      </c>
      <c r="J19">
        <f t="shared" si="5"/>
        <v>24024512.718051206</v>
      </c>
      <c r="K19">
        <f t="shared" si="6"/>
        <v>29.308279296442052</v>
      </c>
      <c r="L19">
        <f t="shared" si="0"/>
        <v>0.21060285476601148</v>
      </c>
      <c r="M19">
        <f t="shared" si="0"/>
        <v>4.1899990309184301E-2</v>
      </c>
    </row>
    <row r="20" spans="1:13">
      <c r="A20">
        <v>6</v>
      </c>
      <c r="B20" s="1">
        <v>26334000</v>
      </c>
      <c r="C20">
        <v>31.66</v>
      </c>
      <c r="E20" s="5">
        <f t="shared" si="1"/>
        <v>31.162996498016597</v>
      </c>
      <c r="F20" s="5">
        <f t="shared" si="2"/>
        <v>17.982332941587092</v>
      </c>
      <c r="H20" s="1">
        <f t="shared" si="3"/>
        <v>17809964.095565945</v>
      </c>
      <c r="I20" s="5">
        <f t="shared" si="4"/>
        <v>10277083.080395123</v>
      </c>
      <c r="J20">
        <f t="shared" si="5"/>
        <v>20562423.440020189</v>
      </c>
      <c r="K20">
        <f t="shared" si="6"/>
        <v>29.986717016966804</v>
      </c>
      <c r="L20">
        <f t="shared" si="0"/>
        <v>0.21916824485379399</v>
      </c>
      <c r="M20">
        <f t="shared" si="0"/>
        <v>5.2851641915135708E-2</v>
      </c>
    </row>
    <row r="21" spans="1:13">
      <c r="A21">
        <v>1250</v>
      </c>
      <c r="B21" s="1">
        <v>121450000</v>
      </c>
      <c r="C21">
        <v>22.05</v>
      </c>
      <c r="E21" s="5">
        <f t="shared" si="1"/>
        <v>6.7163128733583521</v>
      </c>
      <c r="F21" s="5">
        <f t="shared" si="2"/>
        <v>2.9815318663182491</v>
      </c>
      <c r="H21" s="1">
        <f t="shared" si="3"/>
        <v>92018439.577783927</v>
      </c>
      <c r="I21" s="5">
        <f t="shared" si="4"/>
        <v>40849185.418138094</v>
      </c>
      <c r="J21">
        <f t="shared" si="5"/>
        <v>100677947.79223351</v>
      </c>
      <c r="K21">
        <f t="shared" si="6"/>
        <v>23.937579193095615</v>
      </c>
      <c r="L21">
        <f t="shared" si="0"/>
        <v>0.17103377692685456</v>
      </c>
      <c r="M21">
        <f t="shared" si="0"/>
        <v>8.5604498553089103E-2</v>
      </c>
    </row>
    <row r="22" spans="1:13">
      <c r="A22">
        <v>780</v>
      </c>
      <c r="B22" s="1">
        <v>107030000</v>
      </c>
      <c r="C22">
        <v>22.86</v>
      </c>
      <c r="E22" s="5">
        <f t="shared" si="1"/>
        <v>7.5965400017502054</v>
      </c>
      <c r="F22" s="5">
        <f t="shared" si="2"/>
        <v>3.4576503985944682</v>
      </c>
      <c r="H22" s="1">
        <f t="shared" si="3"/>
        <v>80675167.634929165</v>
      </c>
      <c r="I22" s="5">
        <f t="shared" si="4"/>
        <v>36720207.55045329</v>
      </c>
      <c r="J22">
        <f t="shared" si="5"/>
        <v>88638909.715047196</v>
      </c>
      <c r="K22">
        <f t="shared" si="6"/>
        <v>24.473187429908901</v>
      </c>
      <c r="L22">
        <f t="shared" si="0"/>
        <v>0.17183117149353269</v>
      </c>
      <c r="M22">
        <f t="shared" si="0"/>
        <v>7.0568129042384131E-2</v>
      </c>
    </row>
    <row r="23" spans="1:13">
      <c r="A23">
        <v>485</v>
      </c>
      <c r="B23" s="1">
        <v>94456000</v>
      </c>
      <c r="C23">
        <v>23.61</v>
      </c>
      <c r="E23" s="5">
        <f t="shared" si="1"/>
        <v>8.6236889127233827</v>
      </c>
      <c r="F23" s="5">
        <f t="shared" si="2"/>
        <v>4.0192587186547435</v>
      </c>
      <c r="H23" s="1">
        <f t="shared" si="3"/>
        <v>70479293.196130648</v>
      </c>
      <c r="I23" s="5">
        <f t="shared" si="4"/>
        <v>32848415.16549015</v>
      </c>
      <c r="J23">
        <f t="shared" si="5"/>
        <v>77758273.825429991</v>
      </c>
      <c r="K23">
        <f t="shared" si="6"/>
        <v>24.988901700356692</v>
      </c>
      <c r="L23">
        <f t="shared" si="0"/>
        <v>0.17677782432635311</v>
      </c>
      <c r="M23">
        <f t="shared" si="0"/>
        <v>5.8403290993506676E-2</v>
      </c>
    </row>
    <row r="24" spans="1:13">
      <c r="A24">
        <v>302.5</v>
      </c>
      <c r="B24" s="1">
        <v>83292000</v>
      </c>
      <c r="C24">
        <v>24.31</v>
      </c>
      <c r="E24" s="5">
        <f t="shared" si="1"/>
        <v>9.8068005813996315</v>
      </c>
      <c r="F24" s="5">
        <f t="shared" si="2"/>
        <v>4.6742352818383299</v>
      </c>
      <c r="H24" s="1">
        <f t="shared" si="3"/>
        <v>61473766.819559723</v>
      </c>
      <c r="I24" s="5">
        <f t="shared" si="4"/>
        <v>29300366.351946235</v>
      </c>
      <c r="J24">
        <f t="shared" si="5"/>
        <v>68099452.827051878</v>
      </c>
      <c r="K24">
        <f t="shared" si="6"/>
        <v>25.483964386627612</v>
      </c>
      <c r="L24">
        <f t="shared" si="0"/>
        <v>0.18240103698972437</v>
      </c>
      <c r="M24">
        <f t="shared" si="0"/>
        <v>4.829141861898862E-2</v>
      </c>
    </row>
    <row r="25" spans="1:13">
      <c r="A25">
        <v>188.25</v>
      </c>
      <c r="B25" s="1">
        <v>73197000</v>
      </c>
      <c r="C25">
        <v>25.06</v>
      </c>
      <c r="E25" s="5">
        <f t="shared" si="1"/>
        <v>11.186291831107351</v>
      </c>
      <c r="F25" s="5">
        <f t="shared" si="2"/>
        <v>5.4489291655010659</v>
      </c>
      <c r="H25" s="1">
        <f t="shared" si="3"/>
        <v>53453082.405922979</v>
      </c>
      <c r="I25" s="5">
        <f t="shared" si="4"/>
        <v>26037409.367205206</v>
      </c>
      <c r="J25">
        <f t="shared" si="5"/>
        <v>59457368.805303</v>
      </c>
      <c r="K25">
        <f t="shared" si="6"/>
        <v>25.971070889544457</v>
      </c>
      <c r="L25">
        <f t="shared" si="0"/>
        <v>0.18770757264228041</v>
      </c>
      <c r="M25">
        <f t="shared" si="0"/>
        <v>3.635558218453544E-2</v>
      </c>
    </row>
    <row r="26" spans="1:13">
      <c r="A26">
        <v>117.25</v>
      </c>
      <c r="B26" s="1">
        <v>64150000</v>
      </c>
      <c r="C26">
        <v>25.75</v>
      </c>
      <c r="E26" s="5">
        <f t="shared" si="1"/>
        <v>12.786617708219572</v>
      </c>
      <c r="F26" s="5">
        <f t="shared" si="2"/>
        <v>6.3625260926116116</v>
      </c>
      <c r="H26" s="1">
        <f t="shared" si="3"/>
        <v>46376106.213245846</v>
      </c>
      <c r="I26" s="5">
        <f t="shared" si="4"/>
        <v>23076406.332679048</v>
      </c>
      <c r="J26">
        <f t="shared" si="5"/>
        <v>51800229.311588667</v>
      </c>
      <c r="K26">
        <f t="shared" si="6"/>
        <v>26.454596937230395</v>
      </c>
      <c r="L26">
        <f t="shared" si="0"/>
        <v>0.19251396240703558</v>
      </c>
      <c r="M26">
        <f t="shared" si="0"/>
        <v>2.7362987853607575E-2</v>
      </c>
    </row>
    <row r="27" spans="1:13">
      <c r="A27">
        <v>73</v>
      </c>
      <c r="B27" s="1">
        <v>56004000</v>
      </c>
      <c r="C27">
        <v>26.44</v>
      </c>
      <c r="E27" s="5">
        <f t="shared" si="1"/>
        <v>14.650530266530522</v>
      </c>
      <c r="F27" s="5">
        <f t="shared" si="2"/>
        <v>7.4467710545611316</v>
      </c>
      <c r="H27" s="1">
        <f t="shared" si="3"/>
        <v>40129678.953196727</v>
      </c>
      <c r="I27" s="5">
        <f t="shared" si="4"/>
        <v>20397659.758445431</v>
      </c>
      <c r="J27">
        <f t="shared" si="5"/>
        <v>45016171.055610053</v>
      </c>
      <c r="K27">
        <f t="shared" si="6"/>
        <v>26.943940199679197</v>
      </c>
      <c r="L27">
        <f t="shared" si="0"/>
        <v>0.19619721706288742</v>
      </c>
      <c r="M27">
        <f t="shared" si="0"/>
        <v>1.9059765494674578E-2</v>
      </c>
    </row>
    <row r="28" spans="1:13">
      <c r="A28">
        <v>45.5</v>
      </c>
      <c r="B28" s="1">
        <v>48697000</v>
      </c>
      <c r="C28">
        <v>27.25</v>
      </c>
      <c r="E28" s="5">
        <f t="shared" si="1"/>
        <v>16.817952963746571</v>
      </c>
      <c r="F28" s="5">
        <f t="shared" si="2"/>
        <v>8.7348048946511962</v>
      </c>
      <c r="H28" s="1">
        <f t="shared" si="3"/>
        <v>34644451.134094805</v>
      </c>
      <c r="I28" s="5">
        <f t="shared" si="4"/>
        <v>17993421.791041914</v>
      </c>
      <c r="J28">
        <f t="shared" si="5"/>
        <v>39038458.244826019</v>
      </c>
      <c r="K28">
        <f t="shared" si="6"/>
        <v>27.44618443077356</v>
      </c>
      <c r="L28">
        <f t="shared" si="0"/>
        <v>0.19833956414510096</v>
      </c>
      <c r="M28">
        <f t="shared" si="0"/>
        <v>7.1994286522407205E-3</v>
      </c>
    </row>
    <row r="29" spans="1:13">
      <c r="A29">
        <v>28.25</v>
      </c>
      <c r="B29" s="1">
        <v>42236000</v>
      </c>
      <c r="C29">
        <v>28.01</v>
      </c>
      <c r="E29" s="5">
        <f t="shared" si="1"/>
        <v>19.370935422769367</v>
      </c>
      <c r="F29" s="5">
        <f t="shared" si="2"/>
        <v>10.289326312861686</v>
      </c>
      <c r="H29" s="1">
        <f t="shared" si="3"/>
        <v>29787698.757017229</v>
      </c>
      <c r="I29" s="5">
        <f t="shared" si="4"/>
        <v>15822434.277485017</v>
      </c>
      <c r="J29">
        <f t="shared" si="5"/>
        <v>33729162.807637818</v>
      </c>
      <c r="K29">
        <f t="shared" si="6"/>
        <v>27.976053015607111</v>
      </c>
      <c r="L29">
        <f t="shared" si="0"/>
        <v>0.2014119990615158</v>
      </c>
      <c r="M29">
        <f t="shared" si="0"/>
        <v>1.2119594570828636E-3</v>
      </c>
    </row>
    <row r="30" spans="1:13">
      <c r="A30">
        <v>17.675000000000001</v>
      </c>
      <c r="B30" s="1">
        <v>36409000</v>
      </c>
      <c r="C30">
        <v>28.96</v>
      </c>
      <c r="E30" s="5">
        <f t="shared" si="1"/>
        <v>22.309973707720776</v>
      </c>
      <c r="F30" s="5">
        <f t="shared" si="2"/>
        <v>12.128511593979358</v>
      </c>
      <c r="H30" s="1">
        <f t="shared" si="3"/>
        <v>25596155.212073397</v>
      </c>
      <c r="I30" s="5">
        <f t="shared" si="4"/>
        <v>13914999.153203517</v>
      </c>
      <c r="J30">
        <f t="shared" si="5"/>
        <v>29134006.986238722</v>
      </c>
      <c r="K30">
        <f t="shared" si="6"/>
        <v>28.530108480084596</v>
      </c>
      <c r="L30">
        <f t="shared" si="0"/>
        <v>0.19981304110965087</v>
      </c>
      <c r="M30">
        <f t="shared" si="0"/>
        <v>1.4844320439067835E-2</v>
      </c>
    </row>
    <row r="31" spans="1:13">
      <c r="A31">
        <v>11.025</v>
      </c>
      <c r="B31" s="1">
        <v>31266000</v>
      </c>
      <c r="C31">
        <v>29.81</v>
      </c>
      <c r="E31" s="5">
        <f t="shared" si="1"/>
        <v>25.777128445812487</v>
      </c>
      <c r="F31" s="5">
        <f t="shared" si="2"/>
        <v>14.365542370286446</v>
      </c>
      <c r="H31" s="1">
        <f t="shared" si="3"/>
        <v>21899103.530285846</v>
      </c>
      <c r="I31" s="5">
        <f t="shared" si="4"/>
        <v>12204326.804552067</v>
      </c>
      <c r="J31">
        <f t="shared" si="5"/>
        <v>25070227.924422346</v>
      </c>
      <c r="K31">
        <f t="shared" si="6"/>
        <v>29.130836863496977</v>
      </c>
      <c r="L31">
        <f t="shared" si="0"/>
        <v>0.19816324683610484</v>
      </c>
      <c r="M31">
        <f t="shared" si="0"/>
        <v>2.2783063955149993E-2</v>
      </c>
    </row>
    <row r="32" spans="1:13">
      <c r="A32">
        <v>6.85</v>
      </c>
      <c r="B32" s="1">
        <v>26745000</v>
      </c>
      <c r="C32">
        <v>30.76</v>
      </c>
      <c r="E32" s="5">
        <f t="shared" si="1"/>
        <v>29.891077605802003</v>
      </c>
      <c r="F32" s="5">
        <f t="shared" si="2"/>
        <v>17.112844466399324</v>
      </c>
      <c r="H32" s="1">
        <f t="shared" si="3"/>
        <v>18640703.531554736</v>
      </c>
      <c r="I32" s="5">
        <f t="shared" si="4"/>
        <v>10671929.07818881</v>
      </c>
      <c r="J32">
        <f t="shared" si="5"/>
        <v>21479429.657260668</v>
      </c>
      <c r="K32">
        <f t="shared" si="6"/>
        <v>29.79142969067075</v>
      </c>
      <c r="L32">
        <f t="shared" si="0"/>
        <v>0.19688055123347664</v>
      </c>
      <c r="M32">
        <f t="shared" si="0"/>
        <v>3.1487981447634969E-2</v>
      </c>
    </row>
    <row r="33" spans="1:13">
      <c r="A33">
        <v>4.2750000000000004</v>
      </c>
      <c r="B33" s="1">
        <v>22783000</v>
      </c>
      <c r="C33">
        <v>31.79</v>
      </c>
      <c r="E33" s="5">
        <f t="shared" si="1"/>
        <v>34.701350943557777</v>
      </c>
      <c r="F33" s="5">
        <f t="shared" si="2"/>
        <v>20.450285784493193</v>
      </c>
      <c r="H33" s="1">
        <f t="shared" si="3"/>
        <v>15823908.323377972</v>
      </c>
      <c r="I33" s="5">
        <f t="shared" si="4"/>
        <v>9325384.7081355844</v>
      </c>
      <c r="J33">
        <f t="shared" si="5"/>
        <v>18367331.721875109</v>
      </c>
      <c r="K33">
        <f t="shared" si="6"/>
        <v>30.511800436493093</v>
      </c>
      <c r="L33">
        <f t="shared" si="0"/>
        <v>0.19381417188802577</v>
      </c>
      <c r="M33">
        <f t="shared" si="0"/>
        <v>4.0207598726231704E-2</v>
      </c>
    </row>
    <row r="34" spans="1:13">
      <c r="A34">
        <v>2.6749999999999998</v>
      </c>
      <c r="B34" s="1">
        <v>19311000</v>
      </c>
      <c r="C34">
        <v>32.85</v>
      </c>
      <c r="E34" s="5">
        <f t="shared" si="1"/>
        <v>40.359969294692505</v>
      </c>
      <c r="F34" s="5">
        <f t="shared" si="2"/>
        <v>24.544347178351483</v>
      </c>
      <c r="H34" s="1">
        <f t="shared" si="3"/>
        <v>13381582.772114243</v>
      </c>
      <c r="I34" s="5">
        <f t="shared" si="4"/>
        <v>8137821.1900129095</v>
      </c>
      <c r="J34">
        <f t="shared" si="5"/>
        <v>15661765.264732065</v>
      </c>
      <c r="K34">
        <f t="shared" si="6"/>
        <v>31.305286921044093</v>
      </c>
      <c r="L34">
        <f t="shared" ref="L34:M65" si="7">ABS((J34-B34)/B34)</f>
        <v>0.18897181581833852</v>
      </c>
      <c r="M34">
        <f t="shared" si="7"/>
        <v>4.7023229191960676E-2</v>
      </c>
    </row>
    <row r="35" spans="1:13">
      <c r="A35">
        <v>1.66</v>
      </c>
      <c r="B35" s="1">
        <v>16273000</v>
      </c>
      <c r="C35">
        <v>34.01</v>
      </c>
      <c r="E35" s="5">
        <f t="shared" si="1"/>
        <v>47.20625218779773</v>
      </c>
      <c r="F35" s="5">
        <f t="shared" si="2"/>
        <v>29.732662902309723</v>
      </c>
      <c r="H35" s="1">
        <f t="shared" si="3"/>
        <v>11220708.992881032</v>
      </c>
      <c r="I35" s="5">
        <f t="shared" si="4"/>
        <v>7067317.1994891865</v>
      </c>
      <c r="J35">
        <f t="shared" si="5"/>
        <v>13260892.982794067</v>
      </c>
      <c r="K35">
        <f t="shared" si="6"/>
        <v>32.204605363409975</v>
      </c>
      <c r="L35">
        <f t="shared" si="7"/>
        <v>0.18509844633478356</v>
      </c>
      <c r="M35">
        <f t="shared" si="7"/>
        <v>5.308422924404655E-2</v>
      </c>
    </row>
    <row r="36" spans="1:13">
      <c r="A36">
        <v>1.0349999999999999</v>
      </c>
      <c r="B36" s="1">
        <v>13619000</v>
      </c>
      <c r="C36">
        <v>35.19</v>
      </c>
      <c r="E36" s="5">
        <f t="shared" si="1"/>
        <v>55.304540384357033</v>
      </c>
      <c r="F36" s="5">
        <f t="shared" si="2"/>
        <v>36.189336612196463</v>
      </c>
      <c r="H36" s="1">
        <f t="shared" si="3"/>
        <v>9366493.6741051339</v>
      </c>
      <c r="I36" s="5">
        <f t="shared" si="4"/>
        <v>6129102.422557639</v>
      </c>
      <c r="J36">
        <f t="shared" si="5"/>
        <v>11193618.729135515</v>
      </c>
      <c r="K36">
        <f t="shared" si="6"/>
        <v>33.199317749126131</v>
      </c>
      <c r="L36">
        <f t="shared" si="7"/>
        <v>0.17808805865808686</v>
      </c>
      <c r="M36">
        <f t="shared" si="7"/>
        <v>5.6569543929351158E-2</v>
      </c>
    </row>
    <row r="37" spans="1:13">
      <c r="A37">
        <v>0.64500000000000002</v>
      </c>
      <c r="B37" s="1">
        <v>11316000</v>
      </c>
      <c r="C37">
        <v>36.53</v>
      </c>
      <c r="E37" s="5">
        <f t="shared" si="1"/>
        <v>65.027671459313225</v>
      </c>
      <c r="F37" s="5">
        <f t="shared" si="2"/>
        <v>44.378963536263896</v>
      </c>
      <c r="H37" s="1">
        <f t="shared" si="3"/>
        <v>7761846.6109246574</v>
      </c>
      <c r="I37" s="5">
        <f t="shared" si="4"/>
        <v>5297171.1886657923</v>
      </c>
      <c r="J37">
        <f t="shared" si="5"/>
        <v>9397142.4067933317</v>
      </c>
      <c r="K37">
        <f t="shared" si="6"/>
        <v>34.312080473872804</v>
      </c>
      <c r="L37">
        <f t="shared" si="7"/>
        <v>0.16957030692883249</v>
      </c>
      <c r="M37">
        <f t="shared" si="7"/>
        <v>6.0715015771344021E-2</v>
      </c>
    </row>
    <row r="38" spans="1:13">
      <c r="A38">
        <v>0.40250000000000002</v>
      </c>
      <c r="B38" s="1">
        <v>9381500</v>
      </c>
      <c r="C38">
        <v>37.86</v>
      </c>
      <c r="E38" s="5">
        <f t="shared" si="1"/>
        <v>76.713218056273291</v>
      </c>
      <c r="F38" s="5">
        <f t="shared" si="2"/>
        <v>54.821905336082843</v>
      </c>
      <c r="H38" s="1">
        <f t="shared" si="3"/>
        <v>6383746.9024902545</v>
      </c>
      <c r="I38" s="5">
        <f t="shared" si="4"/>
        <v>4562045.2021855153</v>
      </c>
      <c r="J38">
        <f t="shared" si="5"/>
        <v>7846303.648332621</v>
      </c>
      <c r="K38">
        <f t="shared" si="6"/>
        <v>35.550904816459727</v>
      </c>
      <c r="L38">
        <f t="shared" si="7"/>
        <v>0.16364081987607301</v>
      </c>
      <c r="M38">
        <f t="shared" si="7"/>
        <v>6.0990364066039936E-2</v>
      </c>
    </row>
    <row r="39" spans="1:13">
      <c r="A39">
        <v>0.25</v>
      </c>
      <c r="B39" s="1">
        <v>7780600</v>
      </c>
      <c r="C39">
        <v>39.22</v>
      </c>
      <c r="E39" s="5">
        <f t="shared" si="1"/>
        <v>91.025119512038287</v>
      </c>
      <c r="F39" s="5">
        <f t="shared" si="2"/>
        <v>68.455531574249065</v>
      </c>
      <c r="H39" s="1">
        <f t="shared" si="3"/>
        <v>5191442.4943717383</v>
      </c>
      <c r="I39" s="5">
        <f t="shared" si="4"/>
        <v>3904229.4862613454</v>
      </c>
      <c r="J39">
        <f t="shared" si="5"/>
        <v>6495697.2723304452</v>
      </c>
      <c r="K39">
        <f t="shared" si="6"/>
        <v>36.945032132972671</v>
      </c>
      <c r="L39">
        <f t="shared" si="7"/>
        <v>0.1651418563696315</v>
      </c>
      <c r="M39">
        <f t="shared" si="7"/>
        <v>5.8005300026193994E-2</v>
      </c>
    </row>
    <row r="40" spans="1:13">
      <c r="A40">
        <v>50</v>
      </c>
      <c r="B40" s="1">
        <v>51901000</v>
      </c>
      <c r="C40">
        <v>28.33</v>
      </c>
      <c r="E40" s="5">
        <f t="shared" si="1"/>
        <v>16.358492611842955</v>
      </c>
      <c r="F40" s="5">
        <f t="shared" si="2"/>
        <v>8.4593214164852881</v>
      </c>
      <c r="H40" s="1">
        <f t="shared" si="3"/>
        <v>35683127.170151591</v>
      </c>
      <c r="I40" s="5">
        <f t="shared" si="4"/>
        <v>18452497.368803978</v>
      </c>
      <c r="J40">
        <f t="shared" si="5"/>
        <v>40171883.498125009</v>
      </c>
      <c r="K40">
        <f t="shared" si="6"/>
        <v>27.344437834302607</v>
      </c>
      <c r="L40">
        <f t="shared" si="7"/>
        <v>0.22599018326959</v>
      </c>
      <c r="M40">
        <f t="shared" si="7"/>
        <v>3.4788639805767442E-2</v>
      </c>
    </row>
    <row r="41" spans="1:13">
      <c r="A41">
        <v>31.2</v>
      </c>
      <c r="B41" s="1">
        <v>44106000</v>
      </c>
      <c r="C41">
        <v>29.51</v>
      </c>
      <c r="E41" s="5">
        <f t="shared" si="1"/>
        <v>18.805263756647424</v>
      </c>
      <c r="F41" s="5">
        <f t="shared" si="2"/>
        <v>9.9414168522258084</v>
      </c>
      <c r="H41" s="1">
        <f t="shared" si="3"/>
        <v>30747844.604515485</v>
      </c>
      <c r="I41" s="5">
        <f t="shared" si="4"/>
        <v>16254871.214603284</v>
      </c>
      <c r="J41">
        <f t="shared" si="5"/>
        <v>34780034.301690541</v>
      </c>
      <c r="K41">
        <f t="shared" si="6"/>
        <v>27.863203040537762</v>
      </c>
      <c r="L41">
        <f t="shared" si="7"/>
        <v>0.21144437714391373</v>
      </c>
      <c r="M41">
        <f t="shared" si="7"/>
        <v>5.5804708894010152E-2</v>
      </c>
    </row>
    <row r="42" spans="1:13">
      <c r="A42">
        <v>19.399999999999999</v>
      </c>
      <c r="B42" s="1">
        <v>37514000</v>
      </c>
      <c r="C42">
        <v>30.44</v>
      </c>
      <c r="E42" s="5">
        <f t="shared" si="1"/>
        <v>21.689010821806015</v>
      </c>
      <c r="F42" s="5">
        <f t="shared" si="2"/>
        <v>11.735533604914746</v>
      </c>
      <c r="H42" s="1">
        <f t="shared" si="3"/>
        <v>26385409.512720969</v>
      </c>
      <c r="I42" s="5">
        <f t="shared" si="4"/>
        <v>14276670.45583549</v>
      </c>
      <c r="J42">
        <f t="shared" si="5"/>
        <v>30000219.240174096</v>
      </c>
      <c r="K42">
        <f t="shared" si="6"/>
        <v>28.417022950946947</v>
      </c>
      <c r="L42">
        <f t="shared" si="7"/>
        <v>0.20029271098325702</v>
      </c>
      <c r="M42">
        <f t="shared" si="7"/>
        <v>6.6457853122636468E-2</v>
      </c>
    </row>
    <row r="43" spans="1:13">
      <c r="A43">
        <v>12.1</v>
      </c>
      <c r="B43" s="1">
        <v>31880000</v>
      </c>
      <c r="C43">
        <v>31.27</v>
      </c>
      <c r="E43" s="5">
        <f t="shared" si="1"/>
        <v>25.048831461616125</v>
      </c>
      <c r="F43" s="5">
        <f t="shared" si="2"/>
        <v>13.88964562542132</v>
      </c>
      <c r="H43" s="1">
        <f t="shared" si="3"/>
        <v>22589388.183522027</v>
      </c>
      <c r="I43" s="5">
        <f t="shared" si="4"/>
        <v>12525877.59413019</v>
      </c>
      <c r="J43">
        <f t="shared" si="5"/>
        <v>25829790.320654508</v>
      </c>
      <c r="K43">
        <f t="shared" si="6"/>
        <v>29.008488375878521</v>
      </c>
      <c r="L43">
        <f t="shared" si="7"/>
        <v>0.18978073021786362</v>
      </c>
      <c r="M43">
        <f t="shared" si="7"/>
        <v>7.2322085836951669E-2</v>
      </c>
    </row>
    <row r="44" spans="1:13">
      <c r="A44">
        <v>7.53</v>
      </c>
      <c r="B44" s="1">
        <v>27022000</v>
      </c>
      <c r="C44">
        <v>32.07</v>
      </c>
      <c r="E44" s="5">
        <f t="shared" si="1"/>
        <v>29.017907923860893</v>
      </c>
      <c r="F44" s="5">
        <f t="shared" si="2"/>
        <v>16.521405413052126</v>
      </c>
      <c r="H44" s="1">
        <f t="shared" si="3"/>
        <v>19253851.757684927</v>
      </c>
      <c r="I44" s="5">
        <f t="shared" si="4"/>
        <v>10962220.001737295</v>
      </c>
      <c r="J44">
        <f t="shared" si="5"/>
        <v>22155836.135731738</v>
      </c>
      <c r="K44">
        <f t="shared" si="6"/>
        <v>29.655111610423077</v>
      </c>
      <c r="L44">
        <f t="shared" si="7"/>
        <v>0.18008155814774118</v>
      </c>
      <c r="M44">
        <f t="shared" si="7"/>
        <v>7.5300542238132928E-2</v>
      </c>
    </row>
    <row r="45" spans="1:13">
      <c r="A45">
        <v>4.6900000000000004</v>
      </c>
      <c r="B45" s="1">
        <v>22806000</v>
      </c>
      <c r="C45">
        <v>32.94</v>
      </c>
      <c r="E45" s="5">
        <f t="shared" si="1"/>
        <v>33.691600894998494</v>
      </c>
      <c r="F45" s="5">
        <f t="shared" si="2"/>
        <v>19.738683055833487</v>
      </c>
      <c r="H45" s="1">
        <f t="shared" si="3"/>
        <v>16347477.074941661</v>
      </c>
      <c r="I45" s="5">
        <f t="shared" si="4"/>
        <v>9577391.9960175809</v>
      </c>
      <c r="J45">
        <f t="shared" si="5"/>
        <v>18946409.796083394</v>
      </c>
      <c r="K45">
        <f t="shared" si="6"/>
        <v>30.364485468613825</v>
      </c>
      <c r="L45">
        <f t="shared" si="7"/>
        <v>0.1692357363815051</v>
      </c>
      <c r="M45">
        <f t="shared" si="7"/>
        <v>7.8188054990472752E-2</v>
      </c>
    </row>
    <row r="46" spans="1:13">
      <c r="A46">
        <v>2.92</v>
      </c>
      <c r="B46" s="1">
        <v>19151000</v>
      </c>
      <c r="C46">
        <v>33.840000000000003</v>
      </c>
      <c r="E46" s="5">
        <f t="shared" si="1"/>
        <v>39.227995577785563</v>
      </c>
      <c r="F46" s="5">
        <f t="shared" si="2"/>
        <v>23.711076806500387</v>
      </c>
      <c r="H46" s="1">
        <f t="shared" si="3"/>
        <v>13812882.83591124</v>
      </c>
      <c r="I46" s="5">
        <f t="shared" si="4"/>
        <v>8349096.6341128256</v>
      </c>
      <c r="J46">
        <f t="shared" si="5"/>
        <v>16140109.87708465</v>
      </c>
      <c r="K46">
        <f t="shared" si="6"/>
        <v>31.15055868456994</v>
      </c>
      <c r="L46">
        <f t="shared" si="7"/>
        <v>0.1572184284327372</v>
      </c>
      <c r="M46">
        <f t="shared" si="7"/>
        <v>7.947521617701131E-2</v>
      </c>
    </row>
    <row r="47" spans="1:13">
      <c r="A47">
        <v>1.82</v>
      </c>
      <c r="B47" s="1">
        <v>16035000</v>
      </c>
      <c r="C47">
        <v>34.75</v>
      </c>
      <c r="E47" s="5">
        <f t="shared" si="1"/>
        <v>45.789932229976337</v>
      </c>
      <c r="F47" s="5">
        <f t="shared" si="2"/>
        <v>28.638667005814725</v>
      </c>
      <c r="H47" s="1">
        <f t="shared" si="3"/>
        <v>11613805.346284447</v>
      </c>
      <c r="I47" s="5">
        <f t="shared" si="4"/>
        <v>7263690.6801284198</v>
      </c>
      <c r="J47">
        <f t="shared" si="5"/>
        <v>13698236.270336766</v>
      </c>
      <c r="K47">
        <f t="shared" si="6"/>
        <v>32.023338983679281</v>
      </c>
      <c r="L47">
        <f t="shared" si="7"/>
        <v>0.14572895102358804</v>
      </c>
      <c r="M47">
        <f t="shared" si="7"/>
        <v>7.8465065217862423E-2</v>
      </c>
    </row>
    <row r="48" spans="1:13">
      <c r="A48">
        <v>1.1299999999999999</v>
      </c>
      <c r="B48" s="1">
        <v>13351000</v>
      </c>
      <c r="C48">
        <v>35.770000000000003</v>
      </c>
      <c r="E48" s="5">
        <f t="shared" si="1"/>
        <v>53.687000927950777</v>
      </c>
      <c r="F48" s="5">
        <f t="shared" si="2"/>
        <v>34.872687246641235</v>
      </c>
      <c r="H48" s="1">
        <f t="shared" si="3"/>
        <v>9691248.6360823065</v>
      </c>
      <c r="I48" s="5">
        <f t="shared" si="4"/>
        <v>6295003.9464690313</v>
      </c>
      <c r="J48">
        <f t="shared" si="5"/>
        <v>11556269.935079738</v>
      </c>
      <c r="K48">
        <f t="shared" si="6"/>
        <v>33.005960633630899</v>
      </c>
      <c r="L48">
        <f t="shared" si="7"/>
        <v>0.13442663957158726</v>
      </c>
      <c r="M48">
        <f t="shared" si="7"/>
        <v>7.7272557069306788E-2</v>
      </c>
    </row>
    <row r="49" spans="1:13">
      <c r="A49">
        <v>0.70699999999999996</v>
      </c>
      <c r="B49" s="1">
        <v>11060000</v>
      </c>
      <c r="C49">
        <v>36.799999999999997</v>
      </c>
      <c r="E49" s="5">
        <f t="shared" si="1"/>
        <v>62.997494918444339</v>
      </c>
      <c r="F49" s="5">
        <f t="shared" si="2"/>
        <v>42.630634040683866</v>
      </c>
      <c r="H49" s="1">
        <f t="shared" si="3"/>
        <v>8054998.4604822164</v>
      </c>
      <c r="I49" s="5">
        <f t="shared" si="4"/>
        <v>5450846.7679808009</v>
      </c>
      <c r="J49">
        <f t="shared" si="5"/>
        <v>9725982.2478954606</v>
      </c>
      <c r="K49">
        <f t="shared" si="6"/>
        <v>34.086355029121322</v>
      </c>
      <c r="L49">
        <f t="shared" si="7"/>
        <v>0.12061643328250808</v>
      </c>
      <c r="M49">
        <f t="shared" si="7"/>
        <v>7.374035246952923E-2</v>
      </c>
    </row>
    <row r="50" spans="1:13">
      <c r="A50">
        <v>0.441</v>
      </c>
      <c r="B50" s="1">
        <v>9125100</v>
      </c>
      <c r="C50">
        <v>37.909999999999997</v>
      </c>
      <c r="E50" s="5">
        <f t="shared" si="1"/>
        <v>74.273209762818738</v>
      </c>
      <c r="F50" s="5">
        <f t="shared" si="2"/>
        <v>52.588886768821261</v>
      </c>
      <c r="H50" s="1">
        <f t="shared" si="3"/>
        <v>6634626.0481983256</v>
      </c>
      <c r="I50" s="5">
        <f t="shared" si="4"/>
        <v>4697623.8015882457</v>
      </c>
      <c r="J50">
        <f t="shared" si="5"/>
        <v>8129325.4443822168</v>
      </c>
      <c r="K50">
        <f t="shared" si="6"/>
        <v>35.300268682743059</v>
      </c>
      <c r="L50">
        <f t="shared" si="7"/>
        <v>0.10912478280980846</v>
      </c>
      <c r="M50">
        <f t="shared" si="7"/>
        <v>6.8840182465231797E-2</v>
      </c>
    </row>
    <row r="51" spans="1:13">
      <c r="A51">
        <v>0.27400000000000002</v>
      </c>
      <c r="B51" s="1">
        <v>7486000</v>
      </c>
      <c r="C51">
        <v>39.119999999999997</v>
      </c>
      <c r="E51" s="5">
        <f t="shared" si="1"/>
        <v>88.046690975898798</v>
      </c>
      <c r="F51" s="5">
        <f t="shared" si="2"/>
        <v>65.544337347911721</v>
      </c>
      <c r="H51" s="1">
        <f t="shared" si="3"/>
        <v>5406456.9863143088</v>
      </c>
      <c r="I51" s="5">
        <f t="shared" si="4"/>
        <v>4024712.7591082286</v>
      </c>
      <c r="J51">
        <f t="shared" si="5"/>
        <v>6740036.345465458</v>
      </c>
      <c r="K51">
        <f t="shared" si="6"/>
        <v>36.664993776713658</v>
      </c>
      <c r="L51">
        <f t="shared" si="7"/>
        <v>9.9647829887061445E-2</v>
      </c>
      <c r="M51">
        <f t="shared" si="7"/>
        <v>6.2755782803843044E-2</v>
      </c>
    </row>
    <row r="52" spans="1:13">
      <c r="A52">
        <v>0.17100000000000001</v>
      </c>
      <c r="B52" s="1">
        <v>6107600</v>
      </c>
      <c r="C52">
        <v>40.36</v>
      </c>
      <c r="E52" s="5">
        <f t="shared" si="1"/>
        <v>104.6683309045186</v>
      </c>
      <c r="F52" s="5">
        <f t="shared" si="2"/>
        <v>82.268350439363104</v>
      </c>
      <c r="H52" s="1">
        <f t="shared" si="3"/>
        <v>4369075.6902927682</v>
      </c>
      <c r="I52" s="5">
        <f t="shared" si="4"/>
        <v>3434053.5181839857</v>
      </c>
      <c r="J52">
        <f t="shared" si="5"/>
        <v>5557116.6942272354</v>
      </c>
      <c r="K52">
        <f t="shared" si="6"/>
        <v>38.167022798627862</v>
      </c>
      <c r="L52">
        <f t="shared" si="7"/>
        <v>9.0130870681243799E-2</v>
      </c>
      <c r="M52">
        <f t="shared" si="7"/>
        <v>5.4335411332312629E-2</v>
      </c>
    </row>
    <row r="53" spans="1:13">
      <c r="A53">
        <v>0.107</v>
      </c>
      <c r="B53" s="1">
        <v>4942900</v>
      </c>
      <c r="C53">
        <v>41.68</v>
      </c>
      <c r="E53" s="5">
        <f t="shared" si="1"/>
        <v>124.89405455009886</v>
      </c>
      <c r="F53" s="5">
        <f t="shared" si="2"/>
        <v>104.12186340495118</v>
      </c>
      <c r="H53" s="1">
        <f t="shared" si="3"/>
        <v>3494676.0898082796</v>
      </c>
      <c r="I53" s="5">
        <f t="shared" si="4"/>
        <v>2913446.8232161221</v>
      </c>
      <c r="J53">
        <f t="shared" si="5"/>
        <v>4549827.8389831195</v>
      </c>
      <c r="K53">
        <f t="shared" si="6"/>
        <v>39.817342130757154</v>
      </c>
      <c r="L53">
        <f t="shared" si="7"/>
        <v>7.9522580067749815E-2</v>
      </c>
      <c r="M53">
        <f t="shared" si="7"/>
        <v>4.4689488225596097E-2</v>
      </c>
    </row>
    <row r="54" spans="1:13">
      <c r="A54">
        <v>6.6400000000000001E-2</v>
      </c>
      <c r="B54" s="1">
        <v>3972700</v>
      </c>
      <c r="C54">
        <v>43.06</v>
      </c>
      <c r="E54" s="5">
        <f t="shared" si="1"/>
        <v>150.27143816343261</v>
      </c>
      <c r="F54" s="5">
        <f t="shared" si="2"/>
        <v>133.71316193772159</v>
      </c>
      <c r="H54" s="1">
        <f t="shared" si="3"/>
        <v>2747689.5075648576</v>
      </c>
      <c r="I54" s="5">
        <f t="shared" si="4"/>
        <v>2444924.042584979</v>
      </c>
      <c r="J54">
        <f t="shared" si="5"/>
        <v>3677968.3527719602</v>
      </c>
      <c r="K54">
        <f t="shared" si="6"/>
        <v>41.663035916077206</v>
      </c>
      <c r="L54">
        <f t="shared" si="7"/>
        <v>7.4189253461887331E-2</v>
      </c>
      <c r="M54">
        <f t="shared" si="7"/>
        <v>3.2442268553711018E-2</v>
      </c>
    </row>
    <row r="55" spans="1:13">
      <c r="A55">
        <v>4.1399999999999999E-2</v>
      </c>
      <c r="B55" s="1">
        <v>3165400</v>
      </c>
      <c r="C55">
        <v>44.53</v>
      </c>
      <c r="E55" s="5">
        <f t="shared" si="1"/>
        <v>181.47014774979647</v>
      </c>
      <c r="F55" s="5">
        <f t="shared" si="2"/>
        <v>173.15878324399304</v>
      </c>
      <c r="H55" s="1">
        <f t="shared" si="3"/>
        <v>2133895.467817524</v>
      </c>
      <c r="I55" s="5">
        <f t="shared" si="4"/>
        <v>2036162.6821762929</v>
      </c>
      <c r="J55">
        <f t="shared" si="5"/>
        <v>2949486.1138611119</v>
      </c>
      <c r="K55">
        <f t="shared" si="6"/>
        <v>43.657416514517578</v>
      </c>
      <c r="L55">
        <f t="shared" si="7"/>
        <v>6.8210616711596658E-2</v>
      </c>
      <c r="M55">
        <f t="shared" si="7"/>
        <v>1.9595407264370601E-2</v>
      </c>
    </row>
    <row r="56" spans="1:13">
      <c r="A56">
        <v>2.58E-2</v>
      </c>
      <c r="B56" s="1">
        <v>2498100</v>
      </c>
      <c r="C56">
        <v>46.06</v>
      </c>
      <c r="E56" s="5">
        <f t="shared" si="1"/>
        <v>220.46418943370907</v>
      </c>
      <c r="F56" s="5">
        <f t="shared" si="2"/>
        <v>226.84316650198247</v>
      </c>
      <c r="H56" s="1">
        <f t="shared" si="3"/>
        <v>1630018.0766050937</v>
      </c>
      <c r="I56" s="5">
        <f t="shared" si="4"/>
        <v>1677181.5091709143</v>
      </c>
      <c r="J56">
        <f t="shared" si="5"/>
        <v>2338781.0382257239</v>
      </c>
      <c r="K56">
        <f t="shared" si="6"/>
        <v>45.817030359897963</v>
      </c>
      <c r="L56">
        <f t="shared" si="7"/>
        <v>6.3776054511138908E-2</v>
      </c>
      <c r="M56">
        <f t="shared" si="7"/>
        <v>5.2750681741649879E-3</v>
      </c>
    </row>
    <row r="57" spans="1:13">
      <c r="A57">
        <v>1.61E-2</v>
      </c>
      <c r="B57" s="1">
        <v>1958200</v>
      </c>
      <c r="C57">
        <v>47.63</v>
      </c>
      <c r="E57" s="5">
        <f t="shared" si="1"/>
        <v>269.31405720462374</v>
      </c>
      <c r="F57" s="5">
        <f t="shared" si="2"/>
        <v>300.40815859103401</v>
      </c>
      <c r="H57" s="1">
        <f t="shared" si="3"/>
        <v>1224040.4038348594</v>
      </c>
      <c r="I57" s="5">
        <f t="shared" si="4"/>
        <v>1365364.019887272</v>
      </c>
      <c r="J57">
        <f t="shared" si="5"/>
        <v>1833710.3961702723</v>
      </c>
      <c r="K57">
        <f t="shared" si="6"/>
        <v>48.123969820590062</v>
      </c>
      <c r="L57">
        <f t="shared" si="7"/>
        <v>6.357348781009485E-2</v>
      </c>
      <c r="M57">
        <f t="shared" si="7"/>
        <v>1.0370980906782694E-2</v>
      </c>
    </row>
    <row r="58" spans="1:13">
      <c r="A58">
        <v>0.01</v>
      </c>
      <c r="B58" s="1">
        <v>1532700</v>
      </c>
      <c r="C58">
        <v>49.22</v>
      </c>
      <c r="E58" s="5">
        <f t="shared" si="1"/>
        <v>331.74563676483115</v>
      </c>
      <c r="F58" s="5">
        <f t="shared" si="2"/>
        <v>403.77952872281242</v>
      </c>
      <c r="H58" s="1">
        <f t="shared" si="3"/>
        <v>898709.42233550386</v>
      </c>
      <c r="I58" s="5">
        <f t="shared" si="4"/>
        <v>1093851.5139134161</v>
      </c>
      <c r="J58">
        <f t="shared" si="5"/>
        <v>1415694.0913507012</v>
      </c>
      <c r="K58">
        <f t="shared" si="6"/>
        <v>50.593443126347779</v>
      </c>
      <c r="L58">
        <f t="shared" si="7"/>
        <v>7.6339732921836517E-2</v>
      </c>
      <c r="M58">
        <f t="shared" si="7"/>
        <v>2.790416754058879E-2</v>
      </c>
    </row>
    <row r="59" spans="1:13">
      <c r="A59">
        <v>2.5</v>
      </c>
      <c r="B59" s="1">
        <v>18628000</v>
      </c>
      <c r="C59">
        <v>35.17</v>
      </c>
      <c r="E59" s="5">
        <f t="shared" si="1"/>
        <v>41.259044376974394</v>
      </c>
      <c r="F59" s="5">
        <f t="shared" si="2"/>
        <v>25.211200479192602</v>
      </c>
      <c r="H59" s="1">
        <f t="shared" si="3"/>
        <v>13056161.493077641</v>
      </c>
      <c r="I59" s="5">
        <f t="shared" si="4"/>
        <v>7977923.6252595214</v>
      </c>
      <c r="J59">
        <f t="shared" si="5"/>
        <v>15300673.7859415</v>
      </c>
      <c r="K59">
        <f t="shared" si="6"/>
        <v>31.42687607353119</v>
      </c>
      <c r="L59">
        <f t="shared" si="7"/>
        <v>0.17861961638707857</v>
      </c>
      <c r="M59">
        <f t="shared" si="7"/>
        <v>0.10642945483277826</v>
      </c>
    </row>
    <row r="60" spans="1:13">
      <c r="A60">
        <v>1.56</v>
      </c>
      <c r="B60" s="1">
        <v>15279000</v>
      </c>
      <c r="C60">
        <v>36.9</v>
      </c>
      <c r="E60" s="5">
        <f t="shared" si="1"/>
        <v>48.190528299436053</v>
      </c>
      <c r="F60" s="5">
        <f t="shared" si="2"/>
        <v>30.499195659826743</v>
      </c>
      <c r="H60" s="1">
        <f t="shared" si="3"/>
        <v>10961384.526825029</v>
      </c>
      <c r="I60" s="5">
        <f t="shared" si="4"/>
        <v>6937326.1340682628</v>
      </c>
      <c r="J60">
        <f t="shared" si="5"/>
        <v>12972218.184849717</v>
      </c>
      <c r="K60">
        <f t="shared" si="6"/>
        <v>32.329219082059794</v>
      </c>
      <c r="L60">
        <f t="shared" si="7"/>
        <v>0.15097727699131377</v>
      </c>
      <c r="M60">
        <f t="shared" si="7"/>
        <v>0.12386940157019526</v>
      </c>
    </row>
    <row r="61" spans="1:13">
      <c r="A61">
        <v>0.97</v>
      </c>
      <c r="B61" s="1">
        <v>12463000</v>
      </c>
      <c r="C61">
        <v>38.18</v>
      </c>
      <c r="E61" s="5">
        <f t="shared" si="1"/>
        <v>56.534786444472601</v>
      </c>
      <c r="F61" s="5">
        <f t="shared" si="2"/>
        <v>37.199609387527438</v>
      </c>
      <c r="H61" s="1">
        <f t="shared" si="3"/>
        <v>9132206.0869978368</v>
      </c>
      <c r="I61" s="5">
        <f t="shared" si="4"/>
        <v>6008946.3611290203</v>
      </c>
      <c r="J61">
        <f t="shared" si="5"/>
        <v>10931817.066998791</v>
      </c>
      <c r="K61">
        <f t="shared" si="6"/>
        <v>33.344718307256493</v>
      </c>
      <c r="L61">
        <f t="shared" si="7"/>
        <v>0.12285829519387058</v>
      </c>
      <c r="M61">
        <f t="shared" si="7"/>
        <v>0.12664436073188862</v>
      </c>
    </row>
    <row r="62" spans="1:13">
      <c r="A62">
        <v>0.60499999999999998</v>
      </c>
      <c r="B62" s="1">
        <v>10138000</v>
      </c>
      <c r="C62">
        <v>39.340000000000003</v>
      </c>
      <c r="E62" s="5">
        <f t="shared" si="1"/>
        <v>66.488038995588738</v>
      </c>
      <c r="F62" s="5">
        <f t="shared" si="2"/>
        <v>45.648868778920033</v>
      </c>
      <c r="H62" s="1">
        <f t="shared" si="3"/>
        <v>7562333.0782070886</v>
      </c>
      <c r="I62" s="5">
        <f t="shared" si="4"/>
        <v>5192091.0221531047</v>
      </c>
      <c r="J62">
        <f t="shared" si="5"/>
        <v>9173150.5366514046</v>
      </c>
      <c r="K62">
        <f t="shared" si="6"/>
        <v>34.472427295491222</v>
      </c>
      <c r="L62">
        <f t="shared" si="7"/>
        <v>9.5171578550857699E-2</v>
      </c>
      <c r="M62">
        <f t="shared" si="7"/>
        <v>0.12373087708461568</v>
      </c>
    </row>
    <row r="63" spans="1:13">
      <c r="A63">
        <v>0.3765</v>
      </c>
      <c r="B63" s="1">
        <v>8216900</v>
      </c>
      <c r="C63">
        <v>40.39</v>
      </c>
      <c r="E63" s="5">
        <f t="shared" si="1"/>
        <v>78.555070632775042</v>
      </c>
      <c r="F63" s="5">
        <f t="shared" si="2"/>
        <v>56.525467337718062</v>
      </c>
      <c r="H63" s="1">
        <f t="shared" si="3"/>
        <v>6205025.272333079</v>
      </c>
      <c r="I63" s="5">
        <f t="shared" si="4"/>
        <v>4464918.0573028559</v>
      </c>
      <c r="J63">
        <f t="shared" si="5"/>
        <v>7644464.133523115</v>
      </c>
      <c r="K63">
        <f t="shared" si="6"/>
        <v>35.737463646112623</v>
      </c>
      <c r="L63">
        <f t="shared" si="7"/>
        <v>6.9665672756986818E-2</v>
      </c>
      <c r="M63">
        <f t="shared" si="7"/>
        <v>0.11519030338914032</v>
      </c>
    </row>
    <row r="64" spans="1:13">
      <c r="A64">
        <v>0.23449999999999999</v>
      </c>
      <c r="B64" s="1">
        <v>6633500</v>
      </c>
      <c r="C64">
        <v>41.5</v>
      </c>
      <c r="E64" s="5">
        <f t="shared" si="1"/>
        <v>93.173584609882724</v>
      </c>
      <c r="F64" s="5">
        <f t="shared" si="2"/>
        <v>70.579057452449021</v>
      </c>
      <c r="H64" s="1">
        <f t="shared" si="3"/>
        <v>5045223.2980192732</v>
      </c>
      <c r="I64" s="5">
        <f t="shared" si="4"/>
        <v>3821760.2821901874</v>
      </c>
      <c r="J64">
        <f t="shared" si="5"/>
        <v>6329307.2118046926</v>
      </c>
      <c r="K64">
        <f t="shared" si="6"/>
        <v>37.143955000603491</v>
      </c>
      <c r="L64">
        <f t="shared" si="7"/>
        <v>4.5857057088310449E-2</v>
      </c>
      <c r="M64">
        <f t="shared" si="7"/>
        <v>0.1049649397444942</v>
      </c>
    </row>
    <row r="65" spans="1:13">
      <c r="A65">
        <v>0.14599999999999999</v>
      </c>
      <c r="B65" s="1">
        <v>5330400</v>
      </c>
      <c r="C65">
        <v>42.6</v>
      </c>
      <c r="E65" s="5">
        <f t="shared" si="1"/>
        <v>111.03157404071491</v>
      </c>
      <c r="F65" s="5">
        <f t="shared" si="2"/>
        <v>88.970837939705206</v>
      </c>
      <c r="H65" s="1">
        <f t="shared" si="3"/>
        <v>4057689.2433716971</v>
      </c>
      <c r="I65" s="5">
        <f t="shared" si="4"/>
        <v>3251471.6214806153</v>
      </c>
      <c r="J65">
        <f t="shared" si="5"/>
        <v>5199702.8473815843</v>
      </c>
      <c r="K65">
        <f t="shared" si="6"/>
        <v>38.705585786049092</v>
      </c>
      <c r="L65">
        <f t="shared" si="7"/>
        <v>2.4519201676875216E-2</v>
      </c>
      <c r="M65">
        <f t="shared" si="7"/>
        <v>9.1418174036406327E-2</v>
      </c>
    </row>
    <row r="66" spans="1:13">
      <c r="A66">
        <v>9.0999999999999998E-2</v>
      </c>
      <c r="B66" s="1">
        <v>4259000</v>
      </c>
      <c r="C66">
        <v>43.73</v>
      </c>
      <c r="E66" s="5">
        <f t="shared" si="1"/>
        <v>132.90771005366247</v>
      </c>
      <c r="F66" s="5">
        <f t="shared" si="2"/>
        <v>113.21301273516239</v>
      </c>
      <c r="H66" s="1">
        <f t="shared" si="3"/>
        <v>3225793.2503476106</v>
      </c>
      <c r="I66" s="5">
        <f t="shared" si="4"/>
        <v>2747784.7010166077</v>
      </c>
      <c r="J66">
        <f t="shared" si="5"/>
        <v>4237459.4814734366</v>
      </c>
      <c r="K66">
        <f t="shared" si="6"/>
        <v>40.424913031049066</v>
      </c>
      <c r="L66">
        <f t="shared" ref="L66:M81" si="8">ABS((J66-B66)/B66)</f>
        <v>5.0576469890968355E-3</v>
      </c>
      <c r="M66">
        <f t="shared" si="8"/>
        <v>7.557939558543178E-2</v>
      </c>
    </row>
    <row r="67" spans="1:13">
      <c r="A67">
        <v>5.6500000000000002E-2</v>
      </c>
      <c r="B67" s="1">
        <v>3382400</v>
      </c>
      <c r="C67">
        <v>44.95</v>
      </c>
      <c r="E67" s="5">
        <f t="shared" ref="E67:E96" si="9">1+$P$2*(A67*$P$6)^(-$P$4)*COS($P$4*PI()/2)+$P$3*(A67*$P$8)^(-$P$5)*COS($P$5*PI()/2)</f>
        <v>160.17782962125193</v>
      </c>
      <c r="F67" s="5">
        <f t="shared" ref="F67:F96" si="10">$P$2*(A67*$P$6)^(-$P$4)*SIN($P$4*PI()/2)+$P$3*(A67*$P$8)^(-$P$5)*SIN($P$5*PI()/2)+($P$7*A67*$P$8)^-1</f>
        <v>145.88360746567341</v>
      </c>
      <c r="H67" s="1">
        <f t="shared" ref="H67:H96" si="11">$P$1*E67/(E67^2+F67^2)</f>
        <v>2524606.3372586356</v>
      </c>
      <c r="I67" s="5">
        <f t="shared" ref="I67:I96" si="12">$P$1*F67/(E67^2+F67^2)</f>
        <v>2299311.2141727102</v>
      </c>
      <c r="J67">
        <f t="shared" ref="J67:J96" si="13">(H67^2+I67^2)^0.5</f>
        <v>3414742.9211796965</v>
      </c>
      <c r="K67">
        <f t="shared" ref="K67:K96" si="14">DEGREES(ATAN(I67/H67))</f>
        <v>42.326014316518226</v>
      </c>
      <c r="L67">
        <f t="shared" si="8"/>
        <v>9.5621219192574651E-3</v>
      </c>
      <c r="M67">
        <f t="shared" si="8"/>
        <v>5.8375654804933862E-2</v>
      </c>
    </row>
    <row r="68" spans="1:13">
      <c r="A68">
        <v>3.5349999999999999E-2</v>
      </c>
      <c r="B68" s="1">
        <v>2672100</v>
      </c>
      <c r="C68">
        <v>46.21</v>
      </c>
      <c r="E68" s="5">
        <f t="shared" si="9"/>
        <v>193.53436668513865</v>
      </c>
      <c r="F68" s="5">
        <f t="shared" si="10"/>
        <v>189.26518689282628</v>
      </c>
      <c r="H68" s="1">
        <f t="shared" si="11"/>
        <v>1953961.4712809285</v>
      </c>
      <c r="I68" s="5">
        <f t="shared" si="12"/>
        <v>1910858.9827098893</v>
      </c>
      <c r="J68">
        <f t="shared" si="13"/>
        <v>2733010.6994033894</v>
      </c>
      <c r="K68">
        <f t="shared" si="14"/>
        <v>44.361034146216362</v>
      </c>
      <c r="L68">
        <f t="shared" si="8"/>
        <v>2.2795067326593074E-2</v>
      </c>
      <c r="M68">
        <f t="shared" si="8"/>
        <v>4.0012245266904112E-2</v>
      </c>
    </row>
    <row r="69" spans="1:13">
      <c r="A69">
        <v>2.205E-2</v>
      </c>
      <c r="B69" s="1">
        <v>2096200</v>
      </c>
      <c r="C69">
        <v>47.51</v>
      </c>
      <c r="E69" s="5">
        <f t="shared" si="9"/>
        <v>235.50062966177006</v>
      </c>
      <c r="F69" s="5">
        <f t="shared" si="10"/>
        <v>248.7653116853478</v>
      </c>
      <c r="H69" s="1">
        <f t="shared" si="11"/>
        <v>1484749.7394002385</v>
      </c>
      <c r="I69" s="5">
        <f t="shared" si="12"/>
        <v>1568378.9560440327</v>
      </c>
      <c r="J69">
        <f t="shared" si="13"/>
        <v>2159697.7423729566</v>
      </c>
      <c r="K69">
        <f t="shared" si="14"/>
        <v>46.569014548809712</v>
      </c>
      <c r="L69">
        <f t="shared" si="8"/>
        <v>3.0291833972405587E-2</v>
      </c>
      <c r="M69">
        <f t="shared" si="8"/>
        <v>1.9806050330252293E-2</v>
      </c>
    </row>
    <row r="70" spans="1:13">
      <c r="A70">
        <v>1.37E-2</v>
      </c>
      <c r="B70" s="1">
        <v>1633300</v>
      </c>
      <c r="C70">
        <v>48.87</v>
      </c>
      <c r="E70" s="5">
        <f t="shared" si="9"/>
        <v>288.82531658679363</v>
      </c>
      <c r="F70" s="5">
        <f t="shared" si="10"/>
        <v>331.62728216926075</v>
      </c>
      <c r="H70" s="1">
        <f t="shared" si="11"/>
        <v>1104869.340615913</v>
      </c>
      <c r="I70" s="5">
        <f t="shared" si="12"/>
        <v>1268603.5314030091</v>
      </c>
      <c r="J70">
        <f t="shared" si="13"/>
        <v>1682287.4842669514</v>
      </c>
      <c r="K70">
        <f t="shared" si="14"/>
        <v>48.946301180526937</v>
      </c>
      <c r="L70">
        <f t="shared" si="8"/>
        <v>2.9992949407305118E-2</v>
      </c>
      <c r="M70">
        <f t="shared" si="8"/>
        <v>1.5613091984231638E-3</v>
      </c>
    </row>
    <row r="71" spans="1:13">
      <c r="A71">
        <v>8.5500000000000003E-3</v>
      </c>
      <c r="B71" s="1">
        <v>1263700</v>
      </c>
      <c r="C71">
        <v>50.29</v>
      </c>
      <c r="E71" s="5">
        <f t="shared" si="9"/>
        <v>355.80264896604581</v>
      </c>
      <c r="F71" s="5">
        <f t="shared" si="10"/>
        <v>446.22846639023055</v>
      </c>
      <c r="H71" s="1">
        <f t="shared" si="11"/>
        <v>808156.90679979499</v>
      </c>
      <c r="I71" s="5">
        <f t="shared" si="12"/>
        <v>1013546.7461299286</v>
      </c>
      <c r="J71">
        <f t="shared" si="13"/>
        <v>1296300.3481442018</v>
      </c>
      <c r="K71">
        <f t="shared" si="14"/>
        <v>51.432706173837367</v>
      </c>
      <c r="L71">
        <f t="shared" si="8"/>
        <v>2.5797537504314152E-2</v>
      </c>
      <c r="M71">
        <f t="shared" si="8"/>
        <v>2.2722333939895964E-2</v>
      </c>
    </row>
    <row r="72" spans="1:13">
      <c r="A72">
        <v>5.3499999999999997E-3</v>
      </c>
      <c r="B72">
        <v>969820</v>
      </c>
      <c r="C72">
        <v>51.77</v>
      </c>
      <c r="E72" s="5">
        <f t="shared" si="9"/>
        <v>440.6138643583439</v>
      </c>
      <c r="F72" s="5">
        <f t="shared" si="10"/>
        <v>606.68091608030386</v>
      </c>
      <c r="H72" s="1">
        <f t="shared" si="11"/>
        <v>579816.13314956659</v>
      </c>
      <c r="I72" s="5">
        <f t="shared" si="12"/>
        <v>798348.42085503519</v>
      </c>
      <c r="J72">
        <f t="shared" si="13"/>
        <v>986684.82776530238</v>
      </c>
      <c r="K72">
        <f t="shared" si="14"/>
        <v>54.010238875480574</v>
      </c>
      <c r="L72">
        <f t="shared" si="8"/>
        <v>1.7389647321464172E-2</v>
      </c>
      <c r="M72">
        <f t="shared" si="8"/>
        <v>4.3272916273528514E-2</v>
      </c>
    </row>
    <row r="73" spans="1:13">
      <c r="A73">
        <v>3.32E-3</v>
      </c>
      <c r="B73">
        <v>736530</v>
      </c>
      <c r="C73">
        <v>53.3</v>
      </c>
      <c r="E73" s="5">
        <f t="shared" si="9"/>
        <v>551.34121674912512</v>
      </c>
      <c r="F73" s="5">
        <f t="shared" si="10"/>
        <v>839.62528216786336</v>
      </c>
      <c r="H73" s="1">
        <f t="shared" si="11"/>
        <v>404274.68458045484</v>
      </c>
      <c r="I73" s="5">
        <f t="shared" si="12"/>
        <v>615660.92975167895</v>
      </c>
      <c r="J73">
        <f t="shared" si="13"/>
        <v>736529.97292393201</v>
      </c>
      <c r="K73">
        <f t="shared" si="14"/>
        <v>56.709034799201177</v>
      </c>
      <c r="L73">
        <f t="shared" si="8"/>
        <v>3.6761663455711889E-8</v>
      </c>
      <c r="M73">
        <f t="shared" si="8"/>
        <v>6.395937709570694E-2</v>
      </c>
    </row>
    <row r="74" spans="1:13">
      <c r="A74">
        <v>2.0699999999999998E-3</v>
      </c>
      <c r="B74">
        <v>554810</v>
      </c>
      <c r="C74">
        <v>54.88</v>
      </c>
      <c r="E74" s="5">
        <f t="shared" si="9"/>
        <v>692.88510677971863</v>
      </c>
      <c r="F74" s="5">
        <f t="shared" si="10"/>
        <v>1172.5071340270747</v>
      </c>
      <c r="H74" s="1">
        <f t="shared" si="11"/>
        <v>276359.38034056959</v>
      </c>
      <c r="I74" s="5">
        <f t="shared" si="12"/>
        <v>467658.11796794174</v>
      </c>
      <c r="J74">
        <f t="shared" si="13"/>
        <v>543211.39752728026</v>
      </c>
      <c r="K74">
        <f t="shared" si="14"/>
        <v>59.419325026919438</v>
      </c>
      <c r="L74">
        <f t="shared" si="8"/>
        <v>2.0905539685153001E-2</v>
      </c>
      <c r="M74">
        <f t="shared" si="8"/>
        <v>8.2713648449698168E-2</v>
      </c>
    </row>
    <row r="75" spans="1:13">
      <c r="A75">
        <v>1.2899999999999999E-3</v>
      </c>
      <c r="B75">
        <v>413140</v>
      </c>
      <c r="C75">
        <v>56.53</v>
      </c>
      <c r="E75" s="5">
        <f t="shared" si="9"/>
        <v>876.57503027902408</v>
      </c>
      <c r="F75" s="5">
        <f t="shared" si="10"/>
        <v>1657.6646710691537</v>
      </c>
      <c r="H75" s="1">
        <f t="shared" si="11"/>
        <v>184431.81900566662</v>
      </c>
      <c r="I75" s="5">
        <f t="shared" si="12"/>
        <v>348773.46493590844</v>
      </c>
      <c r="J75">
        <f t="shared" si="13"/>
        <v>394535.20211146981</v>
      </c>
      <c r="K75">
        <f t="shared" si="14"/>
        <v>62.130061254581818</v>
      </c>
      <c r="L75">
        <f t="shared" si="8"/>
        <v>4.5032671463741555E-2</v>
      </c>
      <c r="M75">
        <f t="shared" si="8"/>
        <v>9.9063528296158096E-2</v>
      </c>
    </row>
    <row r="76" spans="1:13">
      <c r="A76" s="1">
        <v>8.0500000000000005E-4</v>
      </c>
      <c r="B76">
        <v>306030</v>
      </c>
      <c r="C76">
        <v>58.19</v>
      </c>
      <c r="E76" s="5">
        <f t="shared" si="9"/>
        <v>1115.1145299621649</v>
      </c>
      <c r="F76" s="5">
        <f t="shared" si="10"/>
        <v>2368.6333594850066</v>
      </c>
      <c r="H76" s="1">
        <f t="shared" si="11"/>
        <v>120366.65603029443</v>
      </c>
      <c r="I76" s="5">
        <f t="shared" si="12"/>
        <v>255672.82030903673</v>
      </c>
      <c r="J76">
        <f t="shared" si="13"/>
        <v>282589.31849716505</v>
      </c>
      <c r="K76">
        <f t="shared" si="14"/>
        <v>64.789697260174549</v>
      </c>
      <c r="L76">
        <f t="shared" si="8"/>
        <v>7.6596024908783297E-2</v>
      </c>
      <c r="M76">
        <f t="shared" si="8"/>
        <v>0.11341634748538497</v>
      </c>
    </row>
    <row r="77" spans="1:13">
      <c r="A77" s="1">
        <v>5.0000000000000001E-4</v>
      </c>
      <c r="B77">
        <v>226720</v>
      </c>
      <c r="C77">
        <v>59.88</v>
      </c>
      <c r="E77" s="5">
        <f t="shared" si="9"/>
        <v>1430.5643856415445</v>
      </c>
      <c r="F77" s="5">
        <f t="shared" si="10"/>
        <v>3435.353361915455</v>
      </c>
      <c r="H77" s="1">
        <f t="shared" si="11"/>
        <v>76425.77906693134</v>
      </c>
      <c r="I77" s="5">
        <f t="shared" si="12"/>
        <v>183528.65462734739</v>
      </c>
      <c r="J77">
        <f t="shared" si="13"/>
        <v>198805.6004626418</v>
      </c>
      <c r="K77">
        <f t="shared" si="14"/>
        <v>67.391971744935717</v>
      </c>
      <c r="L77">
        <f t="shared" si="8"/>
        <v>0.12312279259596948</v>
      </c>
    </row>
    <row r="78" spans="1:13">
      <c r="A78">
        <v>0.2</v>
      </c>
      <c r="B78" s="1">
        <v>5229200</v>
      </c>
      <c r="C78">
        <v>49.54</v>
      </c>
      <c r="E78" s="5">
        <f t="shared" si="9"/>
        <v>98.773440076359265</v>
      </c>
      <c r="F78" s="5">
        <f t="shared" si="10"/>
        <v>76.205362610161075</v>
      </c>
      <c r="H78" s="1">
        <f t="shared" si="11"/>
        <v>4695253.8253598101</v>
      </c>
      <c r="I78" s="5">
        <f t="shared" si="12"/>
        <v>3622466.9307020316</v>
      </c>
      <c r="J78">
        <f t="shared" si="13"/>
        <v>5930233.9876758428</v>
      </c>
      <c r="K78">
        <f t="shared" si="14"/>
        <v>37.650787549396775</v>
      </c>
      <c r="L78">
        <f t="shared" si="8"/>
        <v>0.13406142195284992</v>
      </c>
    </row>
    <row r="79" spans="1:13">
      <c r="A79">
        <v>0.12479999999999999</v>
      </c>
      <c r="B79" s="1">
        <v>4556500</v>
      </c>
      <c r="C79">
        <v>47.98</v>
      </c>
      <c r="E79" s="5">
        <f t="shared" si="9"/>
        <v>117.79423317590425</v>
      </c>
      <c r="F79" s="5">
        <f t="shared" si="10"/>
        <v>96.269450035432484</v>
      </c>
      <c r="H79" s="1">
        <f t="shared" si="11"/>
        <v>3765509.3114829967</v>
      </c>
      <c r="I79" s="5">
        <f t="shared" si="12"/>
        <v>3077430.0298592299</v>
      </c>
      <c r="J79">
        <f t="shared" si="13"/>
        <v>4863089.1379394364</v>
      </c>
      <c r="K79">
        <f t="shared" si="14"/>
        <v>39.258027761818532</v>
      </c>
      <c r="L79">
        <f t="shared" si="8"/>
        <v>6.7286105111255642E-2</v>
      </c>
      <c r="M79">
        <f t="shared" si="8"/>
        <v>0.1817834980863165</v>
      </c>
    </row>
    <row r="80" spans="1:13">
      <c r="A80">
        <v>7.7600000000000002E-2</v>
      </c>
      <c r="B80" s="1">
        <v>3708800</v>
      </c>
      <c r="C80">
        <v>47.97</v>
      </c>
      <c r="E80" s="5">
        <f t="shared" si="9"/>
        <v>141.37521196586931</v>
      </c>
      <c r="F80" s="5">
        <f t="shared" si="10"/>
        <v>123.0752363599738</v>
      </c>
      <c r="H80" s="1">
        <f t="shared" si="11"/>
        <v>2976903.081537718</v>
      </c>
      <c r="I80" s="5">
        <f t="shared" si="12"/>
        <v>2591564.9942186535</v>
      </c>
      <c r="J80">
        <f t="shared" si="13"/>
        <v>3946917.9211288765</v>
      </c>
      <c r="K80">
        <f t="shared" si="14"/>
        <v>41.041441723050319</v>
      </c>
      <c r="L80">
        <f t="shared" si="8"/>
        <v>6.4203494696094834E-2</v>
      </c>
      <c r="M80">
        <f t="shared" si="8"/>
        <v>0.14443523612569689</v>
      </c>
    </row>
    <row r="81" spans="1:13">
      <c r="A81">
        <v>4.8399999999999999E-2</v>
      </c>
      <c r="B81" s="1">
        <v>2939500</v>
      </c>
      <c r="C81">
        <v>48.44</v>
      </c>
      <c r="E81" s="5">
        <f t="shared" si="9"/>
        <v>170.38881245037598</v>
      </c>
      <c r="F81" s="5">
        <f t="shared" si="10"/>
        <v>158.77684222167792</v>
      </c>
      <c r="H81" s="1">
        <f t="shared" si="11"/>
        <v>2323949.4549422744</v>
      </c>
      <c r="I81" s="5">
        <f t="shared" si="12"/>
        <v>2165572.6724780616</v>
      </c>
      <c r="J81">
        <f t="shared" si="13"/>
        <v>3176546.2485080035</v>
      </c>
      <c r="K81">
        <f t="shared" si="14"/>
        <v>42.979615751347424</v>
      </c>
      <c r="L81">
        <f t="shared" si="8"/>
        <v>8.0641690256167214E-2</v>
      </c>
      <c r="M81">
        <f t="shared" si="8"/>
        <v>0.11272469547177072</v>
      </c>
    </row>
    <row r="82" spans="1:13">
      <c r="A82">
        <v>3.0120000000000001E-2</v>
      </c>
      <c r="B82" s="1">
        <v>2295600</v>
      </c>
      <c r="C82">
        <v>49.25</v>
      </c>
      <c r="E82" s="5">
        <f t="shared" si="9"/>
        <v>206.71846904183582</v>
      </c>
      <c r="F82" s="5">
        <f t="shared" si="10"/>
        <v>207.3869798648667</v>
      </c>
      <c r="H82" s="1">
        <f t="shared" si="11"/>
        <v>1783655.6632895397</v>
      </c>
      <c r="I82" s="5">
        <f t="shared" si="12"/>
        <v>1789423.8615593717</v>
      </c>
      <c r="J82">
        <f t="shared" si="13"/>
        <v>2526552.0539864008</v>
      </c>
      <c r="K82">
        <f t="shared" si="14"/>
        <v>45.092495318633645</v>
      </c>
      <c r="L82">
        <f t="shared" ref="L82:M96" si="15">ABS((J82-B82)/B82)</f>
        <v>0.10060640093500646</v>
      </c>
      <c r="M82">
        <f t="shared" si="15"/>
        <v>8.4416338707946292E-2</v>
      </c>
    </row>
    <row r="83" spans="1:13">
      <c r="A83">
        <v>1.8759999999999999E-2</v>
      </c>
      <c r="B83" s="1">
        <v>1774400</v>
      </c>
      <c r="C83">
        <v>50.26</v>
      </c>
      <c r="E83" s="5">
        <f t="shared" si="9"/>
        <v>252.22010926406531</v>
      </c>
      <c r="F83" s="5">
        <f t="shared" si="10"/>
        <v>273.9027052613917</v>
      </c>
      <c r="H83" s="1">
        <f t="shared" si="11"/>
        <v>1345932.2674396727</v>
      </c>
      <c r="I83" s="5">
        <f t="shared" si="12"/>
        <v>1461637.9725867035</v>
      </c>
      <c r="J83">
        <f t="shared" si="13"/>
        <v>1986937.1483372762</v>
      </c>
      <c r="K83">
        <f t="shared" si="14"/>
        <v>47.359940660641016</v>
      </c>
      <c r="L83">
        <f t="shared" si="15"/>
        <v>0.11977972742181932</v>
      </c>
      <c r="M83">
        <f t="shared" si="15"/>
        <v>5.7701140854735031E-2</v>
      </c>
    </row>
    <row r="84" spans="1:13">
      <c r="A84">
        <v>1.1679999999999999E-2</v>
      </c>
      <c r="B84" s="1">
        <v>1359600</v>
      </c>
      <c r="C84">
        <v>51.39</v>
      </c>
      <c r="E84" s="5">
        <f t="shared" si="9"/>
        <v>309.72019993893366</v>
      </c>
      <c r="F84" s="5">
        <f t="shared" si="10"/>
        <v>366.167667177596</v>
      </c>
      <c r="H84" s="1">
        <f t="shared" si="11"/>
        <v>996222.46849316708</v>
      </c>
      <c r="I84" s="5">
        <f t="shared" si="12"/>
        <v>1177787.1038116734</v>
      </c>
      <c r="J84">
        <f t="shared" si="13"/>
        <v>1542608.7218201861</v>
      </c>
      <c r="K84">
        <f t="shared" si="14"/>
        <v>49.774036740801016</v>
      </c>
      <c r="L84">
        <f t="shared" si="15"/>
        <v>0.13460482628728018</v>
      </c>
      <c r="M84">
        <f t="shared" si="15"/>
        <v>3.1445091636485401E-2</v>
      </c>
    </row>
    <row r="85" spans="1:13">
      <c r="A85">
        <v>7.28E-3</v>
      </c>
      <c r="B85" s="1">
        <v>1035400</v>
      </c>
      <c r="C85">
        <v>52.61</v>
      </c>
      <c r="E85" s="5">
        <f t="shared" si="9"/>
        <v>382.59577189351251</v>
      </c>
      <c r="F85" s="5">
        <f t="shared" si="10"/>
        <v>495.13505794557113</v>
      </c>
      <c r="H85" s="1">
        <f t="shared" si="11"/>
        <v>722920.82260548754</v>
      </c>
      <c r="I85" s="5">
        <f t="shared" si="12"/>
        <v>935565.60131159541</v>
      </c>
      <c r="J85">
        <f t="shared" si="13"/>
        <v>1182327.1586638454</v>
      </c>
      <c r="K85">
        <f t="shared" si="14"/>
        <v>52.306381999038301</v>
      </c>
      <c r="L85">
        <f t="shared" si="15"/>
        <v>0.14190376536975602</v>
      </c>
      <c r="M85">
        <f t="shared" si="15"/>
        <v>5.7711081726230457E-3</v>
      </c>
    </row>
    <row r="86" spans="1:13">
      <c r="A86">
        <v>4.5199999999999997E-3</v>
      </c>
      <c r="B86">
        <v>782660</v>
      </c>
      <c r="C86">
        <v>53.88</v>
      </c>
      <c r="E86" s="5">
        <f t="shared" si="9"/>
        <v>476.57161842343203</v>
      </c>
      <c r="F86" s="5">
        <f t="shared" si="10"/>
        <v>679.52665836686515</v>
      </c>
      <c r="H86" s="1">
        <f t="shared" si="11"/>
        <v>511812.93999796436</v>
      </c>
      <c r="I86" s="5">
        <f t="shared" si="12"/>
        <v>729776.0155677736</v>
      </c>
      <c r="J86">
        <f t="shared" si="13"/>
        <v>891361.60925145028</v>
      </c>
      <c r="K86">
        <f t="shared" si="14"/>
        <v>54.956914481291228</v>
      </c>
      <c r="L86">
        <f t="shared" si="15"/>
        <v>0.13888739586979057</v>
      </c>
      <c r="M86">
        <f t="shared" si="15"/>
        <v>1.9987276935620375E-2</v>
      </c>
    </row>
    <row r="87" spans="1:13">
      <c r="A87">
        <v>2.8300000000000001E-3</v>
      </c>
      <c r="B87">
        <v>588190</v>
      </c>
      <c r="C87">
        <v>55.2</v>
      </c>
      <c r="E87" s="5">
        <f t="shared" si="9"/>
        <v>595.18450637750914</v>
      </c>
      <c r="F87" s="5">
        <f t="shared" si="10"/>
        <v>938.68983342576689</v>
      </c>
      <c r="H87" s="1">
        <f t="shared" si="11"/>
        <v>356430.36040910479</v>
      </c>
      <c r="I87" s="5">
        <f t="shared" si="12"/>
        <v>562140.90261969168</v>
      </c>
      <c r="J87">
        <f t="shared" si="13"/>
        <v>665616.25297121913</v>
      </c>
      <c r="K87">
        <f t="shared" si="14"/>
        <v>57.622901517136064</v>
      </c>
      <c r="L87">
        <f t="shared" si="15"/>
        <v>0.13163476592804899</v>
      </c>
      <c r="M87">
        <f t="shared" si="15"/>
        <v>4.3893143426377922E-2</v>
      </c>
    </row>
    <row r="88" spans="1:13">
      <c r="A88">
        <v>1.7600000000000001E-3</v>
      </c>
      <c r="B88">
        <v>438910</v>
      </c>
      <c r="C88">
        <v>56.57</v>
      </c>
      <c r="E88" s="5">
        <f t="shared" si="9"/>
        <v>750.56202160280554</v>
      </c>
      <c r="F88" s="5">
        <f t="shared" si="10"/>
        <v>1318.6343235453342</v>
      </c>
      <c r="H88" s="1">
        <f t="shared" si="11"/>
        <v>241201.30354787619</v>
      </c>
      <c r="I88" s="5">
        <f t="shared" si="12"/>
        <v>423757.54246518575</v>
      </c>
      <c r="J88">
        <f t="shared" si="13"/>
        <v>487594.63043529139</v>
      </c>
      <c r="K88">
        <f t="shared" si="14"/>
        <v>60.351620141357913</v>
      </c>
      <c r="L88">
        <f t="shared" si="15"/>
        <v>0.11092167058233211</v>
      </c>
      <c r="M88">
        <f t="shared" si="15"/>
        <v>6.6848508774225074E-2</v>
      </c>
    </row>
    <row r="89" spans="1:13">
      <c r="A89">
        <v>1.1000000000000001E-3</v>
      </c>
      <c r="B89">
        <v>325270</v>
      </c>
      <c r="C89">
        <v>57.99</v>
      </c>
      <c r="E89" s="5">
        <f t="shared" si="9"/>
        <v>950.19418550107298</v>
      </c>
      <c r="F89" s="5">
        <f t="shared" si="10"/>
        <v>1867.7270795696647</v>
      </c>
      <c r="H89" s="1">
        <f t="shared" si="11"/>
        <v>160083.52973382222</v>
      </c>
      <c r="I89" s="5">
        <f t="shared" si="12"/>
        <v>314664.46336891176</v>
      </c>
      <c r="J89">
        <f t="shared" si="13"/>
        <v>353044.55950953945</v>
      </c>
      <c r="K89">
        <f t="shared" si="14"/>
        <v>63.035575308855634</v>
      </c>
      <c r="L89">
        <f t="shared" si="15"/>
        <v>8.5389244349431098E-2</v>
      </c>
      <c r="M89">
        <f t="shared" si="15"/>
        <v>8.7007679062866564E-2</v>
      </c>
    </row>
    <row r="90" spans="1:13">
      <c r="A90" s="1">
        <v>6.8400000000000004E-4</v>
      </c>
      <c r="B90">
        <v>240010</v>
      </c>
      <c r="C90">
        <v>59.46</v>
      </c>
      <c r="E90" s="5">
        <f t="shared" si="9"/>
        <v>1213.4798911327082</v>
      </c>
      <c r="F90" s="5">
        <f t="shared" si="10"/>
        <v>2686.4491921807153</v>
      </c>
      <c r="H90" s="1">
        <f t="shared" si="11"/>
        <v>103314.29711248141</v>
      </c>
      <c r="I90" s="5">
        <f t="shared" si="12"/>
        <v>228721.22731219689</v>
      </c>
      <c r="J90">
        <f t="shared" si="13"/>
        <v>250972.5957371516</v>
      </c>
      <c r="K90">
        <f t="shared" si="14"/>
        <v>65.691114815962024</v>
      </c>
      <c r="L90">
        <f t="shared" si="15"/>
        <v>4.5675579089002952E-2</v>
      </c>
      <c r="M90">
        <f t="shared" si="15"/>
        <v>0.10479506922236836</v>
      </c>
    </row>
    <row r="91" spans="1:13">
      <c r="A91" s="1">
        <v>4.28E-4</v>
      </c>
      <c r="B91">
        <v>175270</v>
      </c>
      <c r="C91">
        <v>60.97</v>
      </c>
      <c r="E91" s="5">
        <f t="shared" si="9"/>
        <v>1553.7369879599132</v>
      </c>
      <c r="F91" s="5">
        <f t="shared" si="10"/>
        <v>3888.0068795091775</v>
      </c>
      <c r="H91" s="1">
        <f t="shared" si="11"/>
        <v>65569.686367952454</v>
      </c>
      <c r="I91" s="5">
        <f t="shared" si="12"/>
        <v>164078.8586880418</v>
      </c>
      <c r="J91">
        <f t="shared" si="13"/>
        <v>176695.37526138607</v>
      </c>
      <c r="K91">
        <f t="shared" si="14"/>
        <v>68.217213874966347</v>
      </c>
      <c r="L91">
        <f t="shared" si="15"/>
        <v>8.1324542784622054E-3</v>
      </c>
      <c r="M91">
        <f t="shared" si="15"/>
        <v>0.11886524315181808</v>
      </c>
    </row>
    <row r="92" spans="1:13">
      <c r="A92" s="1">
        <v>2.656E-4</v>
      </c>
      <c r="B92">
        <v>127040</v>
      </c>
      <c r="C92">
        <v>62.52</v>
      </c>
      <c r="E92" s="5">
        <f t="shared" si="9"/>
        <v>2009.3580966192849</v>
      </c>
      <c r="F92" s="5">
        <f t="shared" si="10"/>
        <v>5724.4917936891607</v>
      </c>
      <c r="H92" s="1">
        <f t="shared" si="11"/>
        <v>40387.580249988132</v>
      </c>
      <c r="I92" s="5">
        <f t="shared" si="12"/>
        <v>115060.81076190813</v>
      </c>
      <c r="J92">
        <f t="shared" si="13"/>
        <v>121943.21142087765</v>
      </c>
      <c r="K92">
        <f t="shared" si="14"/>
        <v>70.658378871806519</v>
      </c>
      <c r="L92">
        <f t="shared" si="15"/>
        <v>4.0119557455308187E-2</v>
      </c>
      <c r="M92">
        <f t="shared" si="15"/>
        <v>0.13017240677873507</v>
      </c>
    </row>
    <row r="93" spans="1:13">
      <c r="A93" s="1">
        <v>1.6559999999999999E-4</v>
      </c>
      <c r="B93">
        <v>90736</v>
      </c>
      <c r="C93">
        <v>64.16</v>
      </c>
      <c r="E93" s="5">
        <f t="shared" si="9"/>
        <v>2605.5276253080578</v>
      </c>
      <c r="F93" s="5">
        <f t="shared" si="10"/>
        <v>8480.1401386312609</v>
      </c>
      <c r="H93" s="1">
        <f t="shared" si="11"/>
        <v>24492.72771984521</v>
      </c>
      <c r="I93" s="5">
        <f t="shared" si="12"/>
        <v>79715.817028448815</v>
      </c>
      <c r="J93">
        <f t="shared" si="13"/>
        <v>83393.675993276644</v>
      </c>
      <c r="K93">
        <f t="shared" si="14"/>
        <v>72.920396300726225</v>
      </c>
      <c r="L93">
        <f t="shared" si="15"/>
        <v>8.0919635059109471E-2</v>
      </c>
      <c r="M93">
        <f t="shared" si="15"/>
        <v>0.1365398425923664</v>
      </c>
    </row>
    <row r="94" spans="1:13">
      <c r="A94" s="1">
        <v>1.032E-4</v>
      </c>
      <c r="B94">
        <v>64510</v>
      </c>
      <c r="C94">
        <v>65.84</v>
      </c>
      <c r="E94" s="5">
        <f t="shared" si="9"/>
        <v>3395.7569336291335</v>
      </c>
      <c r="F94" s="5">
        <f t="shared" si="10"/>
        <v>12683.716612884957</v>
      </c>
      <c r="H94" s="1">
        <f t="shared" si="11"/>
        <v>14571.503611151802</v>
      </c>
      <c r="I94" s="5">
        <f t="shared" si="12"/>
        <v>54426.988161946101</v>
      </c>
      <c r="J94">
        <f t="shared" si="13"/>
        <v>56343.817388160976</v>
      </c>
      <c r="K94">
        <f t="shared" si="14"/>
        <v>75.011947951797211</v>
      </c>
      <c r="L94">
        <f t="shared" si="15"/>
        <v>0.1265878563298562</v>
      </c>
      <c r="M94">
        <f t="shared" si="15"/>
        <v>0.1393066213820961</v>
      </c>
    </row>
    <row r="95" spans="1:13">
      <c r="A95" s="1">
        <v>6.4399999999999993E-5</v>
      </c>
      <c r="B95">
        <v>45825</v>
      </c>
      <c r="C95">
        <v>67.53</v>
      </c>
      <c r="E95" s="5">
        <f t="shared" si="9"/>
        <v>4441.7402887866074</v>
      </c>
      <c r="F95" s="5">
        <f t="shared" si="10"/>
        <v>19109.94377611631</v>
      </c>
      <c r="H95" s="1">
        <f t="shared" si="11"/>
        <v>8537.0645899368028</v>
      </c>
      <c r="I95" s="5">
        <f t="shared" si="12"/>
        <v>36729.482977342879</v>
      </c>
      <c r="J95">
        <f t="shared" si="13"/>
        <v>37708.571858341085</v>
      </c>
      <c r="K95">
        <f t="shared" si="14"/>
        <v>76.91502661395262</v>
      </c>
      <c r="L95">
        <f t="shared" si="15"/>
        <v>0.17711790816495177</v>
      </c>
      <c r="M95">
        <f t="shared" si="15"/>
        <v>0.13897566435588063</v>
      </c>
    </row>
    <row r="96" spans="1:13">
      <c r="A96" s="1">
        <v>4.0000000000000003E-5</v>
      </c>
      <c r="B96">
        <v>32189</v>
      </c>
      <c r="C96">
        <v>69.27</v>
      </c>
      <c r="E96" s="5">
        <f t="shared" si="9"/>
        <v>5848.9802045704891</v>
      </c>
      <c r="F96" s="5">
        <f t="shared" si="10"/>
        <v>29135.84933423956</v>
      </c>
      <c r="H96" s="1">
        <f t="shared" si="11"/>
        <v>4899.9421813803083</v>
      </c>
      <c r="I96" s="5">
        <f t="shared" si="12"/>
        <v>24408.353618913545</v>
      </c>
      <c r="J96">
        <f t="shared" si="13"/>
        <v>24895.324054263681</v>
      </c>
      <c r="K96">
        <f t="shared" si="14"/>
        <v>78.648832961592731</v>
      </c>
      <c r="L96">
        <f t="shared" si="15"/>
        <v>0.22658908154140603</v>
      </c>
      <c r="M96">
        <f t="shared" si="15"/>
        <v>0.13539530765977675</v>
      </c>
    </row>
  </sheetData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6"/>
  <sheetViews>
    <sheetView topLeftCell="E1" zoomScale="85" zoomScaleNormal="85" workbookViewId="0">
      <selection activeCell="K37" sqref="K37"/>
    </sheetView>
  </sheetViews>
  <sheetFormatPr defaultRowHeight="14.4"/>
  <cols>
    <col min="16" max="16" width="13.77734375" customWidth="1"/>
  </cols>
  <sheetData>
    <row r="1" spans="1:23">
      <c r="A1" t="s">
        <v>19</v>
      </c>
      <c r="B1" t="s">
        <v>20</v>
      </c>
      <c r="C1" t="s">
        <v>21</v>
      </c>
      <c r="E1" t="s">
        <v>0</v>
      </c>
      <c r="F1" t="s">
        <v>1</v>
      </c>
      <c r="H1" t="s">
        <v>27</v>
      </c>
      <c r="I1" t="s">
        <v>28</v>
      </c>
      <c r="J1" t="s">
        <v>25</v>
      </c>
      <c r="K1" t="s">
        <v>24</v>
      </c>
      <c r="L1" t="s">
        <v>30</v>
      </c>
      <c r="M1" t="s">
        <v>31</v>
      </c>
      <c r="O1" t="s">
        <v>42</v>
      </c>
      <c r="P1" s="5">
        <f>Q1*10^8</f>
        <v>739817778.35993934</v>
      </c>
      <c r="Q1" s="19">
        <v>7.3981777835993929</v>
      </c>
      <c r="R1" s="5">
        <v>700000000.00000012</v>
      </c>
      <c r="T1" s="8">
        <v>5</v>
      </c>
    </row>
    <row r="2" spans="1:23">
      <c r="A2">
        <v>30000</v>
      </c>
      <c r="B2" s="1">
        <v>219440000</v>
      </c>
      <c r="C2">
        <v>16.47</v>
      </c>
      <c r="E2" s="5">
        <f>1+$P$2*(A2*$P$6)^(-$P$4)*COS($P$4*PI()/2)+$P$3*(A2*$P$6)^(-$P$5)*COS($P$5*PI()/2)</f>
        <v>3.3656649377279497</v>
      </c>
      <c r="F2" s="5">
        <f>$P$2*(A2*$P$6)^(-$P$4)*SIN($P$4*PI()/2)+$P$3*(A2*$P$6)^(-$P$5)*SIN($P$5*PI()/2)+($P$7*A2*$P$8)^-1</f>
        <v>1.3930907369057293</v>
      </c>
      <c r="H2" s="1">
        <f>$P$1*E2/(E2^2+F2^2)</f>
        <v>187662290.11280712</v>
      </c>
      <c r="I2" s="5">
        <f>$P$1*F2/(E2^2+F2^2)</f>
        <v>77675764.777450025</v>
      </c>
      <c r="J2">
        <f>(H2^2+I2^2)^0.5</f>
        <v>203102583.84408882</v>
      </c>
      <c r="K2">
        <f>DEGREES(ATAN(I2/H2))</f>
        <v>22.485274225148341</v>
      </c>
      <c r="L2">
        <f t="shared" ref="L2:M33" si="0">ABS((J2-B2)/B2)</f>
        <v>7.4450492872362273E-2</v>
      </c>
      <c r="M2">
        <f t="shared" si="0"/>
        <v>0.36522612174549746</v>
      </c>
      <c r="O2" t="s">
        <v>43</v>
      </c>
      <c r="P2" s="5">
        <f>Q2</f>
        <v>7.3661357479743508</v>
      </c>
      <c r="Q2" s="19">
        <v>7.3661357479743508</v>
      </c>
      <c r="R2" s="5">
        <v>6.9375783123541748</v>
      </c>
      <c r="T2" s="8">
        <v>5</v>
      </c>
    </row>
    <row r="3" spans="1:23">
      <c r="A3">
        <v>18720</v>
      </c>
      <c r="B3" s="1">
        <v>199220000</v>
      </c>
      <c r="C3">
        <v>17.239999999999998</v>
      </c>
      <c r="E3" s="5">
        <f t="shared" ref="E3:E66" si="1">1+$P$2*(A3*$P$6)^(-$P$4)*COS($P$4*PI()/2)+$P$3*(A3*$P$8)^(-$P$5)*COS($P$5*PI()/2)</f>
        <v>3.5241818875041453</v>
      </c>
      <c r="F3" s="5">
        <f t="shared" ref="F3:F66" si="2">$P$2*(A3*$P$6)^(-$P$4)*SIN($P$4*PI()/2)+$P$3*(A3*$P$8)^(-$P$5)*SIN($P$5*PI()/2)+($P$7*A3*$P$8)^-1</f>
        <v>1.2913840122458951</v>
      </c>
      <c r="H3" s="1">
        <f t="shared" ref="H3:H66" si="3">$P$1*E3/(E3^2+F3^2)</f>
        <v>185075190.29179826</v>
      </c>
      <c r="I3" s="5">
        <f t="shared" ref="I3:I66" si="4">$P$1*F3/(E3^2+F3^2)</f>
        <v>67818049.531903967</v>
      </c>
      <c r="J3">
        <f t="shared" ref="J3:J66" si="5">(H3^2+I3^2)^0.5</f>
        <v>197109395.77771813</v>
      </c>
      <c r="K3">
        <f t="shared" ref="K3:K66" si="6">DEGREES(ATAN(I3/H3))</f>
        <v>20.124608144809276</v>
      </c>
      <c r="L3">
        <f t="shared" si="0"/>
        <v>1.0594339033640564E-2</v>
      </c>
      <c r="M3">
        <f t="shared" si="0"/>
        <v>0.16732065805158225</v>
      </c>
      <c r="O3" t="s">
        <v>44</v>
      </c>
      <c r="P3" s="5">
        <f>Q3</f>
        <v>3.600004108883871</v>
      </c>
      <c r="Q3" s="19">
        <v>3.600004108883871</v>
      </c>
      <c r="R3" s="5">
        <v>2.5138945654900691</v>
      </c>
      <c r="T3" s="8">
        <v>1</v>
      </c>
    </row>
    <row r="4" spans="1:23">
      <c r="A4">
        <v>11640</v>
      </c>
      <c r="B4" s="1">
        <v>181210000</v>
      </c>
      <c r="C4">
        <v>17.940000000000001</v>
      </c>
      <c r="E4" s="5">
        <f t="shared" si="1"/>
        <v>3.911261367444006</v>
      </c>
      <c r="F4" s="5">
        <f t="shared" si="2"/>
        <v>1.4919319991044686</v>
      </c>
      <c r="H4" s="1">
        <f t="shared" si="3"/>
        <v>165124933.36773434</v>
      </c>
      <c r="I4" s="5">
        <f t="shared" si="4"/>
        <v>62986118.491566874</v>
      </c>
      <c r="J4">
        <f t="shared" si="5"/>
        <v>176730005.21227971</v>
      </c>
      <c r="K4">
        <f t="shared" si="6"/>
        <v>20.87911355935498</v>
      </c>
      <c r="L4">
        <f t="shared" si="0"/>
        <v>2.4722668659126389E-2</v>
      </c>
      <c r="M4">
        <f t="shared" si="0"/>
        <v>0.16383018725501555</v>
      </c>
      <c r="O4" t="s">
        <v>37</v>
      </c>
      <c r="P4" s="5">
        <f>Q4*10^(-1)</f>
        <v>0.29855337285955919</v>
      </c>
      <c r="Q4" s="19">
        <v>2.9855337285955916</v>
      </c>
      <c r="R4" s="5">
        <v>0.31189333045201928</v>
      </c>
      <c r="T4" s="8">
        <v>1</v>
      </c>
      <c r="W4" s="1"/>
    </row>
    <row r="5" spans="1:23">
      <c r="A5">
        <v>7260</v>
      </c>
      <c r="B5" s="1">
        <v>164110000</v>
      </c>
      <c r="C5">
        <v>18.579999999999998</v>
      </c>
      <c r="E5" s="5">
        <f t="shared" si="1"/>
        <v>4.3550685825767177</v>
      </c>
      <c r="F5" s="5">
        <f t="shared" si="2"/>
        <v>1.7227518632563568</v>
      </c>
      <c r="H5" s="1">
        <f t="shared" si="3"/>
        <v>146889954.21793741</v>
      </c>
      <c r="I5" s="5">
        <f t="shared" si="4"/>
        <v>58105845.527895279</v>
      </c>
      <c r="J5">
        <f t="shared" si="5"/>
        <v>157965021.23780245</v>
      </c>
      <c r="K5">
        <f t="shared" si="6"/>
        <v>21.582462946648189</v>
      </c>
      <c r="L5">
        <f t="shared" si="0"/>
        <v>3.7444267638763962E-2</v>
      </c>
      <c r="M5">
        <f t="shared" si="0"/>
        <v>0.16159649874317497</v>
      </c>
      <c r="O5" t="s">
        <v>45</v>
      </c>
      <c r="P5" s="5">
        <f>Q5*10^(-1)</f>
        <v>0.63863932945098612</v>
      </c>
      <c r="Q5" s="19">
        <v>6.3863932945098609</v>
      </c>
      <c r="R5" s="5">
        <v>0.66078658828389303</v>
      </c>
      <c r="T5" s="8">
        <v>5</v>
      </c>
    </row>
    <row r="6" spans="1:23">
      <c r="A6">
        <v>4518</v>
      </c>
      <c r="B6" s="1">
        <v>148660000</v>
      </c>
      <c r="C6">
        <v>19.37</v>
      </c>
      <c r="E6" s="5">
        <f t="shared" si="1"/>
        <v>4.8697786360767967</v>
      </c>
      <c r="F6" s="5">
        <f t="shared" si="2"/>
        <v>1.9916446293136651</v>
      </c>
      <c r="H6" s="1">
        <f t="shared" si="3"/>
        <v>130150563.72166806</v>
      </c>
      <c r="I6" s="5">
        <f t="shared" si="4"/>
        <v>53229046.04288841</v>
      </c>
      <c r="J6">
        <f t="shared" si="5"/>
        <v>140614723.90793189</v>
      </c>
      <c r="K6">
        <f t="shared" si="6"/>
        <v>22.243605670891512</v>
      </c>
      <c r="L6">
        <f t="shared" si="0"/>
        <v>5.4118633741881514E-2</v>
      </c>
      <c r="M6">
        <f t="shared" si="0"/>
        <v>0.14835341615340789</v>
      </c>
      <c r="O6" t="s">
        <v>46</v>
      </c>
      <c r="P6" s="5">
        <f>Q6*10^(-3)</f>
        <v>1.3371310108895144E-3</v>
      </c>
      <c r="Q6" s="19">
        <v>1.3371310108895145</v>
      </c>
      <c r="R6" s="5">
        <v>1.0596037122152292E-3</v>
      </c>
      <c r="T6" s="8">
        <v>1</v>
      </c>
    </row>
    <row r="7" spans="1:23">
      <c r="A7">
        <v>2814</v>
      </c>
      <c r="B7" s="1">
        <v>134160000</v>
      </c>
      <c r="C7">
        <v>19.89</v>
      </c>
      <c r="E7" s="5">
        <f t="shared" si="1"/>
        <v>5.4631769243071249</v>
      </c>
      <c r="F7" s="5">
        <f t="shared" si="2"/>
        <v>2.30326456135897</v>
      </c>
      <c r="H7" s="1">
        <f t="shared" si="3"/>
        <v>114981579.47780906</v>
      </c>
      <c r="I7" s="5">
        <f t="shared" si="4"/>
        <v>48476005.974107318</v>
      </c>
      <c r="J7">
        <f t="shared" si="5"/>
        <v>124782557.97351411</v>
      </c>
      <c r="K7">
        <f t="shared" si="6"/>
        <v>22.860191690424887</v>
      </c>
      <c r="L7">
        <f t="shared" si="0"/>
        <v>6.9897451002429112E-2</v>
      </c>
      <c r="M7">
        <f t="shared" si="0"/>
        <v>0.14933090449597219</v>
      </c>
      <c r="O7" t="s">
        <v>47</v>
      </c>
      <c r="P7" s="5">
        <f>Q7*10^1</f>
        <v>10.076849672046329</v>
      </c>
      <c r="Q7" s="19">
        <v>1.0076849672046329</v>
      </c>
      <c r="R7" s="5">
        <v>14.719514378452837</v>
      </c>
      <c r="T7" s="8">
        <v>1</v>
      </c>
    </row>
    <row r="8" spans="1:23">
      <c r="A8">
        <v>1752</v>
      </c>
      <c r="B8" s="1">
        <v>120610000</v>
      </c>
      <c r="C8">
        <v>20.47</v>
      </c>
      <c r="E8" s="5">
        <f t="shared" si="1"/>
        <v>6.1493357462632661</v>
      </c>
      <c r="F8" s="5">
        <f t="shared" si="2"/>
        <v>2.6657896700777566</v>
      </c>
      <c r="H8" s="1">
        <f t="shared" si="3"/>
        <v>101275834.06148191</v>
      </c>
      <c r="I8" s="5">
        <f t="shared" si="4"/>
        <v>43903940.752245449</v>
      </c>
      <c r="J8">
        <f t="shared" si="5"/>
        <v>110382745.83659123</v>
      </c>
      <c r="K8">
        <f t="shared" si="6"/>
        <v>23.437144704481884</v>
      </c>
      <c r="L8">
        <f t="shared" si="0"/>
        <v>8.4796071332466388E-2</v>
      </c>
      <c r="M8">
        <f t="shared" si="0"/>
        <v>0.14495088932495778</v>
      </c>
      <c r="O8" t="s">
        <v>55</v>
      </c>
      <c r="P8" s="5">
        <f>Q8*10^(-3)</f>
        <v>0.15887186799216363</v>
      </c>
      <c r="Q8" s="18">
        <v>158.87186799216363</v>
      </c>
      <c r="R8" s="1"/>
      <c r="T8" s="1"/>
      <c r="V8">
        <v>124.94</v>
      </c>
    </row>
    <row r="9" spans="1:23">
      <c r="A9">
        <v>1092</v>
      </c>
      <c r="B9" s="1">
        <v>108150000</v>
      </c>
      <c r="C9">
        <v>21.3</v>
      </c>
      <c r="E9" s="5">
        <f t="shared" si="1"/>
        <v>6.9405813037963489</v>
      </c>
      <c r="F9" s="5">
        <f t="shared" si="2"/>
        <v>3.0867938952961316</v>
      </c>
      <c r="H9" s="1">
        <f t="shared" si="3"/>
        <v>88990788.924972698</v>
      </c>
      <c r="I9" s="5">
        <f t="shared" si="4"/>
        <v>39578273.341591634</v>
      </c>
      <c r="J9">
        <f t="shared" si="5"/>
        <v>97395072.946175188</v>
      </c>
      <c r="K9">
        <f t="shared" si="6"/>
        <v>23.97690232606816</v>
      </c>
      <c r="L9">
        <f t="shared" si="0"/>
        <v>9.9444540488440245E-2</v>
      </c>
      <c r="M9">
        <f t="shared" si="0"/>
        <v>0.12567616554310607</v>
      </c>
      <c r="P9" s="5"/>
      <c r="R9" s="1"/>
      <c r="T9" s="1"/>
    </row>
    <row r="10" spans="1:23">
      <c r="A10">
        <v>678</v>
      </c>
      <c r="B10" s="1">
        <v>96461000</v>
      </c>
      <c r="C10">
        <v>21.76</v>
      </c>
      <c r="E10" s="5">
        <f t="shared" si="1"/>
        <v>7.8635893347417598</v>
      </c>
      <c r="F10" s="5">
        <f t="shared" si="2"/>
        <v>3.5819576740609671</v>
      </c>
      <c r="H10" s="1">
        <f t="shared" si="3"/>
        <v>77914814.055249438</v>
      </c>
      <c r="I10" s="5">
        <f t="shared" si="4"/>
        <v>35491116.619634517</v>
      </c>
      <c r="J10">
        <f t="shared" si="5"/>
        <v>85617390.804512322</v>
      </c>
      <c r="K10">
        <f t="shared" si="6"/>
        <v>24.489824497776812</v>
      </c>
      <c r="L10">
        <f t="shared" si="0"/>
        <v>0.11241443894929223</v>
      </c>
      <c r="M10">
        <f t="shared" si="0"/>
        <v>0.12545149346400783</v>
      </c>
      <c r="P10" s="5"/>
      <c r="R10" s="1"/>
      <c r="T10" s="1"/>
    </row>
    <row r="11" spans="1:23">
      <c r="A11">
        <v>424.2</v>
      </c>
      <c r="B11" s="1">
        <v>85908000</v>
      </c>
      <c r="C11">
        <v>22.67</v>
      </c>
      <c r="E11" s="5">
        <f t="shared" si="1"/>
        <v>8.9144272286933361</v>
      </c>
      <c r="F11" s="5">
        <f t="shared" si="2"/>
        <v>4.1510667206457379</v>
      </c>
      <c r="H11" s="1">
        <f t="shared" si="3"/>
        <v>68202306.845160067</v>
      </c>
      <c r="I11" s="5">
        <f t="shared" si="4"/>
        <v>31758891.396291211</v>
      </c>
      <c r="J11">
        <f t="shared" si="5"/>
        <v>75234180.009639159</v>
      </c>
      <c r="K11">
        <f t="shared" si="6"/>
        <v>24.969377600533264</v>
      </c>
      <c r="L11">
        <f t="shared" si="0"/>
        <v>0.12424710143829261</v>
      </c>
      <c r="M11">
        <f t="shared" si="0"/>
        <v>0.1014282135215378</v>
      </c>
    </row>
    <row r="12" spans="1:23">
      <c r="A12">
        <v>264.60000000000002</v>
      </c>
      <c r="B12" s="1">
        <v>76295000</v>
      </c>
      <c r="C12">
        <v>23.43</v>
      </c>
      <c r="E12" s="5">
        <f t="shared" si="1"/>
        <v>10.138436444133623</v>
      </c>
      <c r="F12" s="5">
        <f t="shared" si="2"/>
        <v>4.8212358440195571</v>
      </c>
      <c r="H12" s="1">
        <f t="shared" si="3"/>
        <v>59513322.901622087</v>
      </c>
      <c r="I12" s="5">
        <f t="shared" si="4"/>
        <v>28300987.746097147</v>
      </c>
      <c r="J12">
        <f t="shared" si="5"/>
        <v>65899783.840294018</v>
      </c>
      <c r="K12">
        <f t="shared" si="6"/>
        <v>25.432974270910307</v>
      </c>
      <c r="L12">
        <f t="shared" si="0"/>
        <v>0.13625029372443778</v>
      </c>
      <c r="M12">
        <f t="shared" si="0"/>
        <v>8.5487591588148004E-2</v>
      </c>
      <c r="O12" t="s">
        <v>29</v>
      </c>
      <c r="P12" s="4">
        <f>SUM(L2:L96)+SUM(M2:M96)</f>
        <v>18.329864886735372</v>
      </c>
    </row>
    <row r="13" spans="1:23">
      <c r="A13">
        <v>164.4</v>
      </c>
      <c r="B13" s="1">
        <v>67360000</v>
      </c>
      <c r="C13">
        <v>24.24</v>
      </c>
      <c r="E13" s="5">
        <f t="shared" si="1"/>
        <v>11.569661219864711</v>
      </c>
      <c r="F13" s="5">
        <f t="shared" si="2"/>
        <v>5.6148647216648282</v>
      </c>
      <c r="H13" s="1">
        <f t="shared" si="3"/>
        <v>51755025.519123912</v>
      </c>
      <c r="I13" s="5">
        <f t="shared" si="4"/>
        <v>25117197.594104648</v>
      </c>
      <c r="J13">
        <f t="shared" si="5"/>
        <v>57527873.952254348</v>
      </c>
      <c r="K13">
        <f t="shared" si="6"/>
        <v>25.887732470923378</v>
      </c>
      <c r="L13">
        <f t="shared" si="0"/>
        <v>0.1459638665045376</v>
      </c>
      <c r="M13">
        <f t="shared" si="0"/>
        <v>6.7975762001789605E-2</v>
      </c>
    </row>
    <row r="14" spans="1:23">
      <c r="A14">
        <v>102.6</v>
      </c>
      <c r="B14" s="1">
        <v>59342000</v>
      </c>
      <c r="C14">
        <v>25.11</v>
      </c>
      <c r="E14" s="5">
        <f t="shared" si="1"/>
        <v>13.21544551138452</v>
      </c>
      <c r="F14" s="5">
        <f t="shared" si="2"/>
        <v>6.5408797787016004</v>
      </c>
      <c r="H14" s="1">
        <f t="shared" si="3"/>
        <v>44966065.862157866</v>
      </c>
      <c r="I14" s="5">
        <f t="shared" si="4"/>
        <v>22255597.109623242</v>
      </c>
      <c r="J14">
        <f t="shared" si="5"/>
        <v>50172289.979886204</v>
      </c>
      <c r="K14">
        <f t="shared" si="6"/>
        <v>26.332743394264579</v>
      </c>
      <c r="L14">
        <f t="shared" si="0"/>
        <v>0.154523103705871</v>
      </c>
      <c r="M14">
        <f t="shared" si="0"/>
        <v>4.8695475677601734E-2</v>
      </c>
    </row>
    <row r="15" spans="1:23">
      <c r="A15">
        <v>64.2</v>
      </c>
      <c r="B15" s="1">
        <v>52053000</v>
      </c>
      <c r="C15">
        <v>25.88</v>
      </c>
      <c r="E15" s="5">
        <f t="shared" si="1"/>
        <v>15.115447082525272</v>
      </c>
      <c r="F15" s="5">
        <f t="shared" si="2"/>
        <v>7.627839576569702</v>
      </c>
      <c r="H15" s="1">
        <f t="shared" si="3"/>
        <v>39010151.626762055</v>
      </c>
      <c r="I15" s="5">
        <f t="shared" si="4"/>
        <v>19686032.231928397</v>
      </c>
      <c r="J15">
        <f t="shared" si="5"/>
        <v>43695901.352180503</v>
      </c>
      <c r="K15">
        <f t="shared" si="6"/>
        <v>26.777278799576102</v>
      </c>
      <c r="L15">
        <f t="shared" si="0"/>
        <v>0.16054979824062968</v>
      </c>
      <c r="M15">
        <f t="shared" si="0"/>
        <v>3.4670741869246645E-2</v>
      </c>
    </row>
    <row r="16" spans="1:23">
      <c r="A16">
        <v>39.840000000000003</v>
      </c>
      <c r="B16" s="1">
        <v>45437000</v>
      </c>
      <c r="C16">
        <v>26.74</v>
      </c>
      <c r="E16" s="5">
        <f t="shared" si="1"/>
        <v>17.365667763495953</v>
      </c>
      <c r="F16" s="5">
        <f t="shared" si="2"/>
        <v>8.9400092379037428</v>
      </c>
      <c r="H16" s="1">
        <f t="shared" si="3"/>
        <v>33676960.375823557</v>
      </c>
      <c r="I16" s="5">
        <f t="shared" si="4"/>
        <v>17337216.222531877</v>
      </c>
      <c r="J16">
        <f t="shared" si="5"/>
        <v>37877654.712265551</v>
      </c>
      <c r="K16">
        <f t="shared" si="6"/>
        <v>27.239836041635854</v>
      </c>
      <c r="L16">
        <f t="shared" si="0"/>
        <v>0.16636981507877829</v>
      </c>
      <c r="M16">
        <f t="shared" si="0"/>
        <v>1.8692447331183838E-2</v>
      </c>
    </row>
    <row r="17" spans="1:13">
      <c r="A17">
        <v>24.84</v>
      </c>
      <c r="B17" s="1">
        <v>39663000</v>
      </c>
      <c r="C17">
        <v>27.84</v>
      </c>
      <c r="E17" s="5">
        <f t="shared" si="1"/>
        <v>19.964157124075065</v>
      </c>
      <c r="F17" s="5">
        <f t="shared" si="2"/>
        <v>10.488749085958515</v>
      </c>
      <c r="H17" s="1">
        <f t="shared" si="3"/>
        <v>29041246.070776671</v>
      </c>
      <c r="I17" s="5">
        <f t="shared" si="4"/>
        <v>15257661.081650473</v>
      </c>
      <c r="J17">
        <f t="shared" si="5"/>
        <v>32805337.904461723</v>
      </c>
      <c r="K17">
        <f t="shared" si="6"/>
        <v>27.716493664773125</v>
      </c>
      <c r="L17">
        <f t="shared" si="0"/>
        <v>0.17289821989103893</v>
      </c>
      <c r="M17">
        <f t="shared" si="0"/>
        <v>4.4362907768273922E-3</v>
      </c>
    </row>
    <row r="18" spans="1:13">
      <c r="A18">
        <v>15.48</v>
      </c>
      <c r="B18" s="1">
        <v>34712000</v>
      </c>
      <c r="C18">
        <v>28.76</v>
      </c>
      <c r="E18" s="5">
        <f t="shared" si="1"/>
        <v>23.001745500095822</v>
      </c>
      <c r="F18" s="5">
        <f t="shared" si="2"/>
        <v>12.34449249815218</v>
      </c>
      <c r="H18" s="1">
        <f t="shared" si="3"/>
        <v>24971283.233200587</v>
      </c>
      <c r="I18" s="5">
        <f t="shared" si="4"/>
        <v>13401496.792501844</v>
      </c>
      <c r="J18">
        <f t="shared" si="5"/>
        <v>28340167.652859114</v>
      </c>
      <c r="K18">
        <f t="shared" si="6"/>
        <v>28.221402686967195</v>
      </c>
      <c r="L18">
        <f t="shared" si="0"/>
        <v>0.18356281248965448</v>
      </c>
      <c r="M18">
        <f t="shared" si="0"/>
        <v>1.8727305738275593E-2</v>
      </c>
    </row>
    <row r="19" spans="1:13">
      <c r="A19">
        <v>9.66</v>
      </c>
      <c r="B19" s="1">
        <v>30292000</v>
      </c>
      <c r="C19">
        <v>29.83</v>
      </c>
      <c r="E19" s="5">
        <f t="shared" si="1"/>
        <v>26.546036746240411</v>
      </c>
      <c r="F19" s="5">
        <f t="shared" si="2"/>
        <v>14.571024128328176</v>
      </c>
      <c r="H19" s="1">
        <f t="shared" si="3"/>
        <v>21416667.458240598</v>
      </c>
      <c r="I19" s="5">
        <f t="shared" si="4"/>
        <v>11755531.767905073</v>
      </c>
      <c r="J19">
        <f t="shared" si="5"/>
        <v>24430844.687875349</v>
      </c>
      <c r="K19">
        <f t="shared" si="6"/>
        <v>28.762224975580484</v>
      </c>
      <c r="L19">
        <f t="shared" si="0"/>
        <v>0.19348855513418231</v>
      </c>
      <c r="M19">
        <f t="shared" si="0"/>
        <v>3.5795341080104411E-2</v>
      </c>
    </row>
    <row r="20" spans="1:13">
      <c r="A20">
        <v>6</v>
      </c>
      <c r="B20" s="1">
        <v>26394000</v>
      </c>
      <c r="C20">
        <v>30.82</v>
      </c>
      <c r="E20" s="5">
        <f t="shared" si="1"/>
        <v>30.747495842015887</v>
      </c>
      <c r="F20" s="5">
        <f t="shared" si="2"/>
        <v>17.294807505541606</v>
      </c>
      <c r="H20" s="1">
        <f t="shared" si="3"/>
        <v>18278183.371373709</v>
      </c>
      <c r="I20" s="5">
        <f t="shared" si="4"/>
        <v>10281086.452800846</v>
      </c>
      <c r="J20">
        <f t="shared" si="5"/>
        <v>20971235.681464445</v>
      </c>
      <c r="K20">
        <f t="shared" si="6"/>
        <v>29.356820825311768</v>
      </c>
      <c r="L20">
        <f t="shared" si="0"/>
        <v>0.20545443352790616</v>
      </c>
      <c r="M20">
        <f t="shared" si="0"/>
        <v>4.747498944478365E-2</v>
      </c>
    </row>
    <row r="21" spans="1:13">
      <c r="A21">
        <v>1250</v>
      </c>
      <c r="B21" s="1">
        <v>119160000</v>
      </c>
      <c r="C21">
        <v>21.94</v>
      </c>
      <c r="E21" s="5">
        <f t="shared" si="1"/>
        <v>6.7025812724577083</v>
      </c>
      <c r="F21" s="5">
        <f t="shared" si="2"/>
        <v>2.9598239620837257</v>
      </c>
      <c r="H21" s="1">
        <f t="shared" si="3"/>
        <v>92366109.691586465</v>
      </c>
      <c r="I21" s="5">
        <f t="shared" si="4"/>
        <v>40788378.929923147</v>
      </c>
      <c r="J21">
        <f t="shared" si="5"/>
        <v>100971233.90000333</v>
      </c>
      <c r="K21">
        <f t="shared" si="6"/>
        <v>23.825996163211897</v>
      </c>
      <c r="L21">
        <f t="shared" si="0"/>
        <v>0.15264154162467833</v>
      </c>
      <c r="M21">
        <f t="shared" si="0"/>
        <v>8.5961538888418232E-2</v>
      </c>
    </row>
    <row r="22" spans="1:13">
      <c r="A22">
        <v>780</v>
      </c>
      <c r="B22" s="1">
        <v>105790000</v>
      </c>
      <c r="C22">
        <v>22.64</v>
      </c>
      <c r="E22" s="5">
        <f t="shared" si="1"/>
        <v>7.5779822932445988</v>
      </c>
      <c r="F22" s="5">
        <f t="shared" si="2"/>
        <v>3.4282697848116293</v>
      </c>
      <c r="H22" s="1">
        <f t="shared" si="3"/>
        <v>81041041.835431188</v>
      </c>
      <c r="I22" s="5">
        <f t="shared" si="4"/>
        <v>36662866.750392951</v>
      </c>
      <c r="J22">
        <f t="shared" si="5"/>
        <v>88948390.992356777</v>
      </c>
      <c r="K22">
        <f t="shared" si="6"/>
        <v>24.341936851315392</v>
      </c>
      <c r="L22">
        <f t="shared" si="0"/>
        <v>0.15919849709465189</v>
      </c>
      <c r="M22">
        <f t="shared" si="0"/>
        <v>7.5173889192375942E-2</v>
      </c>
    </row>
    <row r="23" spans="1:13">
      <c r="A23">
        <v>485</v>
      </c>
      <c r="B23" s="1">
        <v>93746000</v>
      </c>
      <c r="C23">
        <v>23.29</v>
      </c>
      <c r="E23" s="5">
        <f t="shared" si="1"/>
        <v>8.598552146651004</v>
      </c>
      <c r="F23" s="5">
        <f t="shared" si="2"/>
        <v>3.9793920866214902</v>
      </c>
      <c r="H23" s="1">
        <f t="shared" si="3"/>
        <v>70862369.933143735</v>
      </c>
      <c r="I23" s="5">
        <f t="shared" si="4"/>
        <v>32794957.72564768</v>
      </c>
      <c r="J23">
        <f t="shared" si="5"/>
        <v>78083191.051395506</v>
      </c>
      <c r="K23">
        <f t="shared" si="6"/>
        <v>24.834601626441298</v>
      </c>
      <c r="L23">
        <f t="shared" si="0"/>
        <v>0.16707709074098623</v>
      </c>
      <c r="M23">
        <f t="shared" si="0"/>
        <v>6.6320378979875444E-2</v>
      </c>
    </row>
    <row r="24" spans="1:13">
      <c r="A24">
        <v>302.5</v>
      </c>
      <c r="B24" s="1">
        <v>82819000</v>
      </c>
      <c r="C24">
        <v>23.91</v>
      </c>
      <c r="E24" s="5">
        <f t="shared" si="1"/>
        <v>9.7728192090548038</v>
      </c>
      <c r="F24" s="5">
        <f t="shared" si="2"/>
        <v>4.6202295791661259</v>
      </c>
      <c r="H24" s="1">
        <f t="shared" si="3"/>
        <v>61872708.068051316</v>
      </c>
      <c r="I24" s="5">
        <f t="shared" si="4"/>
        <v>29251141.338443868</v>
      </c>
      <c r="J24">
        <f t="shared" si="5"/>
        <v>68438741.026380092</v>
      </c>
      <c r="K24">
        <f t="shared" si="6"/>
        <v>25.303062517264429</v>
      </c>
      <c r="L24">
        <f t="shared" si="0"/>
        <v>0.17363478155519757</v>
      </c>
      <c r="M24">
        <f t="shared" si="0"/>
        <v>5.8262756891025891E-2</v>
      </c>
    </row>
    <row r="25" spans="1:13">
      <c r="A25">
        <v>188.25</v>
      </c>
      <c r="B25" s="1">
        <v>72960000</v>
      </c>
      <c r="C25">
        <v>24.53</v>
      </c>
      <c r="E25" s="5">
        <f t="shared" si="1"/>
        <v>11.140287949073548</v>
      </c>
      <c r="F25" s="5">
        <f t="shared" si="2"/>
        <v>5.3756362546350118</v>
      </c>
      <c r="H25" s="1">
        <f t="shared" si="3"/>
        <v>53866637.81391342</v>
      </c>
      <c r="I25" s="5">
        <f t="shared" si="4"/>
        <v>25992815.66791524</v>
      </c>
      <c r="J25">
        <f t="shared" si="5"/>
        <v>59810042.097640648</v>
      </c>
      <c r="K25">
        <f t="shared" si="6"/>
        <v>25.759175342731542</v>
      </c>
      <c r="L25">
        <f t="shared" si="0"/>
        <v>0.18023516861786393</v>
      </c>
      <c r="M25">
        <f t="shared" si="0"/>
        <v>5.0109064114616408E-2</v>
      </c>
    </row>
    <row r="26" spans="1:13">
      <c r="A26">
        <v>117.25</v>
      </c>
      <c r="B26" s="1">
        <v>64045000</v>
      </c>
      <c r="C26">
        <v>25.21</v>
      </c>
      <c r="E26" s="5">
        <f t="shared" si="1"/>
        <v>12.724371505529014</v>
      </c>
      <c r="F26" s="5">
        <f t="shared" si="2"/>
        <v>6.2630673204041258</v>
      </c>
      <c r="H26" s="1">
        <f t="shared" si="3"/>
        <v>46802824.912652962</v>
      </c>
      <c r="I26" s="5">
        <f t="shared" si="4"/>
        <v>23036834.714049481</v>
      </c>
      <c r="J26">
        <f t="shared" si="5"/>
        <v>52165124.110337205</v>
      </c>
      <c r="K26">
        <f t="shared" si="6"/>
        <v>26.206888472773979</v>
      </c>
      <c r="L26">
        <f t="shared" si="0"/>
        <v>0.18549263626610657</v>
      </c>
      <c r="M26">
        <f t="shared" si="0"/>
        <v>3.954337456461636E-2</v>
      </c>
    </row>
    <row r="27" spans="1:13">
      <c r="A27">
        <v>73</v>
      </c>
      <c r="B27" s="1">
        <v>56045000</v>
      </c>
      <c r="C27">
        <v>25.86</v>
      </c>
      <c r="E27" s="5">
        <f t="shared" si="1"/>
        <v>14.566286370279386</v>
      </c>
      <c r="F27" s="5">
        <f t="shared" si="2"/>
        <v>7.3116995865089853</v>
      </c>
      <c r="H27" s="1">
        <f t="shared" si="3"/>
        <v>40568035.604686789</v>
      </c>
      <c r="I27" s="5">
        <f t="shared" si="4"/>
        <v>20363549.199574117</v>
      </c>
      <c r="J27">
        <f t="shared" si="5"/>
        <v>45392065.923755996</v>
      </c>
      <c r="K27">
        <f t="shared" si="6"/>
        <v>26.654840865973473</v>
      </c>
      <c r="L27">
        <f t="shared" si="0"/>
        <v>0.19007822421703996</v>
      </c>
      <c r="M27">
        <f t="shared" si="0"/>
        <v>3.073630572209873E-2</v>
      </c>
    </row>
    <row r="28" spans="1:13">
      <c r="A28">
        <v>45.5</v>
      </c>
      <c r="B28" s="1">
        <v>48905000</v>
      </c>
      <c r="C28">
        <v>26.59</v>
      </c>
      <c r="E28" s="5">
        <f t="shared" si="1"/>
        <v>16.704017632326039</v>
      </c>
      <c r="F28" s="5">
        <f t="shared" si="2"/>
        <v>8.5513849203288839</v>
      </c>
      <c r="H28" s="1">
        <f t="shared" si="3"/>
        <v>35092760.355683774</v>
      </c>
      <c r="I28" s="5">
        <f t="shared" si="4"/>
        <v>17965240.957215253</v>
      </c>
      <c r="J28">
        <f t="shared" si="5"/>
        <v>39423999.188720763</v>
      </c>
      <c r="K28">
        <f t="shared" si="6"/>
        <v>27.109532744316567</v>
      </c>
      <c r="L28">
        <f t="shared" si="0"/>
        <v>0.19386567449707059</v>
      </c>
      <c r="M28">
        <f t="shared" si="0"/>
        <v>1.95386515350345E-2</v>
      </c>
    </row>
    <row r="29" spans="1:13">
      <c r="A29">
        <v>28.25</v>
      </c>
      <c r="B29" s="1">
        <v>42448000</v>
      </c>
      <c r="C29">
        <v>27.41</v>
      </c>
      <c r="E29" s="5">
        <f t="shared" si="1"/>
        <v>19.21646253863835</v>
      </c>
      <c r="F29" s="5">
        <f t="shared" si="2"/>
        <v>10.039440721383036</v>
      </c>
      <c r="H29" s="1">
        <f t="shared" si="3"/>
        <v>30244215.34261157</v>
      </c>
      <c r="I29" s="5">
        <f t="shared" si="4"/>
        <v>15800775.324093927</v>
      </c>
      <c r="J29">
        <f t="shared" si="5"/>
        <v>34122969.720303603</v>
      </c>
      <c r="K29">
        <f t="shared" si="6"/>
        <v>27.584348452839151</v>
      </c>
      <c r="L29">
        <f t="shared" si="0"/>
        <v>0.19612302769733314</v>
      </c>
      <c r="M29">
        <f t="shared" si="0"/>
        <v>6.3607607748687066E-3</v>
      </c>
    </row>
    <row r="30" spans="1:13">
      <c r="A30">
        <v>17.675000000000001</v>
      </c>
      <c r="B30" s="1">
        <v>36781000</v>
      </c>
      <c r="C30">
        <v>28.16</v>
      </c>
      <c r="E30" s="5">
        <f t="shared" si="1"/>
        <v>22.101564490979452</v>
      </c>
      <c r="F30" s="5">
        <f t="shared" si="2"/>
        <v>11.789476233131916</v>
      </c>
      <c r="H30" s="1">
        <f t="shared" si="3"/>
        <v>26058786.578019079</v>
      </c>
      <c r="I30" s="5">
        <f t="shared" si="4"/>
        <v>13900348.32833674</v>
      </c>
      <c r="J30">
        <f t="shared" si="5"/>
        <v>29534387.441892903</v>
      </c>
      <c r="K30">
        <f t="shared" si="6"/>
        <v>28.076473262988952</v>
      </c>
      <c r="L30">
        <f t="shared" si="0"/>
        <v>0.19702054207626482</v>
      </c>
      <c r="M30">
        <f t="shared" si="0"/>
        <v>2.9661483313582608E-3</v>
      </c>
    </row>
    <row r="31" spans="1:13">
      <c r="A31">
        <v>11.025</v>
      </c>
      <c r="B31" s="1">
        <v>31694000</v>
      </c>
      <c r="C31">
        <v>28.98</v>
      </c>
      <c r="E31" s="5">
        <f t="shared" si="1"/>
        <v>25.495403218744293</v>
      </c>
      <c r="F31" s="5">
        <f t="shared" si="2"/>
        <v>13.904176004144229</v>
      </c>
      <c r="H31" s="1">
        <f t="shared" si="3"/>
        <v>22365729.887640949</v>
      </c>
      <c r="I31" s="5">
        <f t="shared" si="4"/>
        <v>12197376.999720383</v>
      </c>
      <c r="J31">
        <f t="shared" si="5"/>
        <v>25475515.285862688</v>
      </c>
      <c r="K31">
        <f t="shared" si="6"/>
        <v>28.606289603339359</v>
      </c>
      <c r="L31">
        <f t="shared" si="0"/>
        <v>0.19620384659990256</v>
      </c>
      <c r="M31">
        <f t="shared" si="0"/>
        <v>1.2895458821968296E-2</v>
      </c>
    </row>
    <row r="32" spans="1:13">
      <c r="A32">
        <v>6.85</v>
      </c>
      <c r="B32" s="1">
        <v>27229000</v>
      </c>
      <c r="C32">
        <v>29.9</v>
      </c>
      <c r="E32" s="5">
        <f t="shared" si="1"/>
        <v>29.509287349669933</v>
      </c>
      <c r="F32" s="5">
        <f t="shared" si="2"/>
        <v>16.482640759245353</v>
      </c>
      <c r="H32" s="1">
        <f t="shared" si="3"/>
        <v>19108939.902975008</v>
      </c>
      <c r="I32" s="5">
        <f t="shared" si="4"/>
        <v>10673446.226557847</v>
      </c>
      <c r="J32">
        <f t="shared" si="5"/>
        <v>21887760.017113045</v>
      </c>
      <c r="K32">
        <f t="shared" si="6"/>
        <v>29.18587993299699</v>
      </c>
      <c r="L32">
        <f t="shared" si="0"/>
        <v>0.19615997586716205</v>
      </c>
      <c r="M32">
        <f t="shared" si="0"/>
        <v>2.3883614281037083E-2</v>
      </c>
    </row>
    <row r="33" spans="1:13">
      <c r="A33">
        <v>4.2750000000000004</v>
      </c>
      <c r="B33" s="1">
        <v>23286000</v>
      </c>
      <c r="C33">
        <v>30.81</v>
      </c>
      <c r="E33" s="5">
        <f t="shared" si="1"/>
        <v>34.185422957367422</v>
      </c>
      <c r="F33" s="5">
        <f t="shared" si="2"/>
        <v>19.590777831943612</v>
      </c>
      <c r="H33" s="1">
        <f t="shared" si="3"/>
        <v>16291100.244071534</v>
      </c>
      <c r="I33" s="5">
        <f t="shared" si="4"/>
        <v>9336006.3415785674</v>
      </c>
      <c r="J33">
        <f t="shared" si="5"/>
        <v>18776606.764066365</v>
      </c>
      <c r="K33">
        <f t="shared" si="6"/>
        <v>29.815901560886306</v>
      </c>
      <c r="L33">
        <f t="shared" si="0"/>
        <v>0.19365254813766364</v>
      </c>
      <c r="M33">
        <f t="shared" si="0"/>
        <v>3.2265447553187027E-2</v>
      </c>
    </row>
    <row r="34" spans="1:13">
      <c r="A34">
        <v>2.6749999999999998</v>
      </c>
      <c r="B34" s="1">
        <v>19840000</v>
      </c>
      <c r="C34">
        <v>31.84</v>
      </c>
      <c r="E34" s="5">
        <f t="shared" si="1"/>
        <v>39.663945751211536</v>
      </c>
      <c r="F34" s="5">
        <f t="shared" si="2"/>
        <v>23.372266339385458</v>
      </c>
      <c r="H34" s="1">
        <f t="shared" si="3"/>
        <v>13844874.228423759</v>
      </c>
      <c r="I34" s="5">
        <f t="shared" si="4"/>
        <v>8158192.0752836317</v>
      </c>
      <c r="J34">
        <f t="shared" si="5"/>
        <v>16069743.007842192</v>
      </c>
      <c r="K34">
        <f t="shared" si="6"/>
        <v>30.509025521231333</v>
      </c>
      <c r="L34">
        <f t="shared" ref="L34:M65" si="7">ABS((J34-B34)/B34)</f>
        <v>0.19003311452408303</v>
      </c>
      <c r="M34">
        <f t="shared" si="7"/>
        <v>4.1801962272885261E-2</v>
      </c>
    </row>
    <row r="35" spans="1:13">
      <c r="A35">
        <v>1.66</v>
      </c>
      <c r="B35" s="1">
        <v>16802000</v>
      </c>
      <c r="C35">
        <v>32.89</v>
      </c>
      <c r="E35" s="5">
        <f t="shared" si="1"/>
        <v>46.26227820482886</v>
      </c>
      <c r="F35" s="5">
        <f t="shared" si="2"/>
        <v>28.122500721144593</v>
      </c>
      <c r="H35" s="1">
        <f t="shared" si="3"/>
        <v>11676833.311444312</v>
      </c>
      <c r="I35" s="5">
        <f t="shared" si="4"/>
        <v>7098261.606742519</v>
      </c>
      <c r="J35">
        <f t="shared" si="5"/>
        <v>13665055.946501296</v>
      </c>
      <c r="K35">
        <f t="shared" si="6"/>
        <v>31.295112109077387</v>
      </c>
      <c r="L35">
        <f t="shared" si="7"/>
        <v>0.18670063406134413</v>
      </c>
      <c r="M35">
        <f t="shared" si="7"/>
        <v>4.8491574670800057E-2</v>
      </c>
    </row>
    <row r="36" spans="1:13">
      <c r="A36">
        <v>1.0349999999999999</v>
      </c>
      <c r="B36" s="1">
        <v>14119000</v>
      </c>
      <c r="C36">
        <v>34.03</v>
      </c>
      <c r="E36" s="5">
        <f t="shared" si="1"/>
        <v>54.028136222537107</v>
      </c>
      <c r="F36" s="5">
        <f t="shared" si="2"/>
        <v>33.979492927627881</v>
      </c>
      <c r="H36" s="1">
        <f t="shared" si="3"/>
        <v>9812089.9978738017</v>
      </c>
      <c r="I36" s="5">
        <f t="shared" si="4"/>
        <v>6171040.9797353651</v>
      </c>
      <c r="J36">
        <f t="shared" si="5"/>
        <v>11591326.796357194</v>
      </c>
      <c r="K36">
        <f t="shared" si="6"/>
        <v>32.166697741268138</v>
      </c>
      <c r="L36">
        <f t="shared" si="7"/>
        <v>0.17902636189835017</v>
      </c>
      <c r="M36">
        <f t="shared" si="7"/>
        <v>5.4754694643898427E-2</v>
      </c>
    </row>
    <row r="37" spans="1:13">
      <c r="A37">
        <v>0.64500000000000002</v>
      </c>
      <c r="B37" s="1">
        <v>11797000</v>
      </c>
      <c r="C37">
        <v>35.26</v>
      </c>
      <c r="E37" s="5">
        <f t="shared" si="1"/>
        <v>63.301227988722317</v>
      </c>
      <c r="F37" s="5">
        <f t="shared" si="2"/>
        <v>41.337529245219571</v>
      </c>
      <c r="H37" s="1">
        <f t="shared" si="3"/>
        <v>8193266.4607159104</v>
      </c>
      <c r="I37" s="5">
        <f t="shared" si="4"/>
        <v>5350439.5206055269</v>
      </c>
      <c r="J37">
        <f t="shared" si="5"/>
        <v>9785541.2911064718</v>
      </c>
      <c r="K37">
        <f t="shared" si="6"/>
        <v>33.145696188156016</v>
      </c>
      <c r="L37">
        <f t="shared" si="7"/>
        <v>0.17050595141930391</v>
      </c>
      <c r="M37">
        <f t="shared" si="7"/>
        <v>5.9963239133408452E-2</v>
      </c>
    </row>
    <row r="38" spans="1:13">
      <c r="A38">
        <v>0.40250000000000002</v>
      </c>
      <c r="B38" s="1">
        <v>9836500</v>
      </c>
      <c r="C38">
        <v>36.54</v>
      </c>
      <c r="E38" s="5">
        <f t="shared" si="1"/>
        <v>74.380072912254604</v>
      </c>
      <c r="F38" s="5">
        <f t="shared" si="2"/>
        <v>50.627851932591966</v>
      </c>
      <c r="H38" s="1">
        <f t="shared" si="3"/>
        <v>6797256.8666911945</v>
      </c>
      <c r="I38" s="5">
        <f t="shared" si="4"/>
        <v>4626649.3258295534</v>
      </c>
      <c r="J38">
        <f t="shared" si="5"/>
        <v>8222443.9734168854</v>
      </c>
      <c r="K38">
        <f t="shared" si="6"/>
        <v>34.241716504397687</v>
      </c>
      <c r="L38">
        <f t="shared" si="7"/>
        <v>0.16408844879612816</v>
      </c>
      <c r="M38">
        <f t="shared" si="7"/>
        <v>6.2897742079975713E-2</v>
      </c>
    </row>
    <row r="39" spans="1:13">
      <c r="A39">
        <v>0.25</v>
      </c>
      <c r="B39" s="1">
        <v>8201900</v>
      </c>
      <c r="C39">
        <v>37.83</v>
      </c>
      <c r="E39" s="5">
        <f t="shared" si="1"/>
        <v>87.862631443326805</v>
      </c>
      <c r="F39" s="5">
        <f t="shared" si="2"/>
        <v>62.634497664295651</v>
      </c>
      <c r="H39" s="1">
        <f t="shared" si="3"/>
        <v>5582991.5471638478</v>
      </c>
      <c r="I39" s="5">
        <f t="shared" si="4"/>
        <v>3979938.516252751</v>
      </c>
      <c r="J39">
        <f t="shared" si="5"/>
        <v>6856362.3889680104</v>
      </c>
      <c r="K39">
        <f t="shared" si="6"/>
        <v>35.483871915160726</v>
      </c>
      <c r="L39">
        <f t="shared" si="7"/>
        <v>0.16405194052987596</v>
      </c>
      <c r="M39">
        <f t="shared" si="7"/>
        <v>6.2017660186076448E-2</v>
      </c>
    </row>
    <row r="40" spans="1:13">
      <c r="A40">
        <v>50</v>
      </c>
      <c r="B40" s="1">
        <v>51396000</v>
      </c>
      <c r="C40">
        <v>28.16</v>
      </c>
      <c r="E40" s="5">
        <f t="shared" si="1"/>
        <v>16.25121708842326</v>
      </c>
      <c r="F40" s="5">
        <f t="shared" si="2"/>
        <v>8.2867720839544567</v>
      </c>
      <c r="H40" s="1">
        <f t="shared" si="3"/>
        <v>36129589.913274057</v>
      </c>
      <c r="I40" s="5">
        <f t="shared" si="4"/>
        <v>18423092.588635795</v>
      </c>
      <c r="J40">
        <f t="shared" si="5"/>
        <v>40555611.298941128</v>
      </c>
      <c r="K40">
        <f t="shared" si="6"/>
        <v>27.017808133362244</v>
      </c>
      <c r="L40">
        <f t="shared" si="7"/>
        <v>0.21091891783521816</v>
      </c>
      <c r="M40">
        <f t="shared" si="7"/>
        <v>4.0560790718670303E-2</v>
      </c>
    </row>
    <row r="41" spans="1:13">
      <c r="A41">
        <v>31.2</v>
      </c>
      <c r="B41" s="1">
        <v>44304000</v>
      </c>
      <c r="C41">
        <v>29.02</v>
      </c>
      <c r="E41" s="5">
        <f t="shared" si="1"/>
        <v>18.660285184388179</v>
      </c>
      <c r="F41" s="5">
        <f t="shared" si="2"/>
        <v>9.7071420702851885</v>
      </c>
      <c r="H41" s="1">
        <f t="shared" si="3"/>
        <v>31202810.353234172</v>
      </c>
      <c r="I41" s="5">
        <f t="shared" si="4"/>
        <v>16231805.146494634</v>
      </c>
      <c r="J41">
        <f t="shared" si="5"/>
        <v>35172245.766423091</v>
      </c>
      <c r="K41">
        <f t="shared" si="6"/>
        <v>27.483600146122345</v>
      </c>
      <c r="L41">
        <f t="shared" si="7"/>
        <v>0.20611579617138201</v>
      </c>
      <c r="M41">
        <f t="shared" si="7"/>
        <v>5.294279303506734E-2</v>
      </c>
    </row>
    <row r="42" spans="1:13">
      <c r="A42">
        <v>19.399999999999999</v>
      </c>
      <c r="B42" s="1">
        <v>38012000</v>
      </c>
      <c r="C42">
        <v>29.74</v>
      </c>
      <c r="E42" s="5">
        <f t="shared" si="1"/>
        <v>21.4926346121416</v>
      </c>
      <c r="F42" s="5">
        <f t="shared" si="2"/>
        <v>11.416453078092616</v>
      </c>
      <c r="H42" s="1">
        <f t="shared" si="3"/>
        <v>26846990.265080784</v>
      </c>
      <c r="I42" s="5">
        <f t="shared" si="4"/>
        <v>14260578.574027296</v>
      </c>
      <c r="J42">
        <f t="shared" si="5"/>
        <v>30399424.132034946</v>
      </c>
      <c r="K42">
        <f t="shared" si="6"/>
        <v>27.97633686318575</v>
      </c>
      <c r="L42">
        <f t="shared" si="7"/>
        <v>0.20026770146177664</v>
      </c>
      <c r="M42">
        <f t="shared" si="7"/>
        <v>5.9302728204917561E-2</v>
      </c>
    </row>
    <row r="43" spans="1:13">
      <c r="A43">
        <v>12.1</v>
      </c>
      <c r="B43" s="1">
        <v>32484000</v>
      </c>
      <c r="C43">
        <v>30.42</v>
      </c>
      <c r="E43" s="5">
        <f t="shared" si="1"/>
        <v>24.783358445673745</v>
      </c>
      <c r="F43" s="5">
        <f t="shared" si="2"/>
        <v>13.455503049433641</v>
      </c>
      <c r="H43" s="1">
        <f t="shared" si="3"/>
        <v>23055408.630739681</v>
      </c>
      <c r="I43" s="5">
        <f t="shared" si="4"/>
        <v>12517356.024078719</v>
      </c>
      <c r="J43">
        <f t="shared" si="5"/>
        <v>26234253.733695678</v>
      </c>
      <c r="K43">
        <f t="shared" si="6"/>
        <v>28.498638227683784</v>
      </c>
      <c r="L43">
        <f t="shared" si="7"/>
        <v>0.1923946024598055</v>
      </c>
      <c r="M43">
        <f t="shared" si="7"/>
        <v>6.316113649954691E-2</v>
      </c>
    </row>
    <row r="44" spans="1:13">
      <c r="A44">
        <v>7.53</v>
      </c>
      <c r="B44" s="1">
        <v>27672000</v>
      </c>
      <c r="C44">
        <v>31.13</v>
      </c>
      <c r="E44" s="5">
        <f t="shared" si="1"/>
        <v>28.65851133491088</v>
      </c>
      <c r="F44" s="5">
        <f t="shared" si="2"/>
        <v>15.929160737509362</v>
      </c>
      <c r="H44" s="1">
        <f t="shared" si="3"/>
        <v>19721973.002874605</v>
      </c>
      <c r="I44" s="5">
        <f t="shared" si="4"/>
        <v>10961995.700066837</v>
      </c>
      <c r="J44">
        <f t="shared" si="5"/>
        <v>22563722.406872466</v>
      </c>
      <c r="K44">
        <f t="shared" si="6"/>
        <v>29.066466442642806</v>
      </c>
      <c r="L44">
        <f t="shared" si="7"/>
        <v>0.18460095378460298</v>
      </c>
      <c r="M44">
        <f t="shared" si="7"/>
        <v>6.6287618289662481E-2</v>
      </c>
    </row>
    <row r="45" spans="1:13">
      <c r="A45">
        <v>4.6900000000000004</v>
      </c>
      <c r="B45" s="1">
        <v>23474000</v>
      </c>
      <c r="C45">
        <v>31.89</v>
      </c>
      <c r="E45" s="5">
        <f t="shared" si="1"/>
        <v>33.205314261500043</v>
      </c>
      <c r="F45" s="5">
        <f t="shared" si="2"/>
        <v>18.930118942772932</v>
      </c>
      <c r="H45" s="1">
        <f t="shared" si="3"/>
        <v>16815093.829315975</v>
      </c>
      <c r="I45" s="5">
        <f t="shared" si="4"/>
        <v>9586168.1571827698</v>
      </c>
      <c r="J45">
        <f t="shared" si="5"/>
        <v>19355671.014627345</v>
      </c>
      <c r="K45">
        <f t="shared" si="6"/>
        <v>29.687164076054124</v>
      </c>
      <c r="L45">
        <f t="shared" si="7"/>
        <v>0.17544214813720094</v>
      </c>
      <c r="M45">
        <f t="shared" si="7"/>
        <v>6.9076071619500676E-2</v>
      </c>
    </row>
    <row r="46" spans="1:13">
      <c r="A46">
        <v>2.92</v>
      </c>
      <c r="B46" s="1">
        <v>19837000</v>
      </c>
      <c r="C46">
        <v>32.68</v>
      </c>
      <c r="E46" s="5">
        <f t="shared" si="1"/>
        <v>38.569856142285964</v>
      </c>
      <c r="F46" s="5">
        <f t="shared" si="2"/>
        <v>22.605163906566695</v>
      </c>
      <c r="H46" s="1">
        <f t="shared" si="3"/>
        <v>14277132.193129424</v>
      </c>
      <c r="I46" s="5">
        <f t="shared" si="4"/>
        <v>8367594.4279081421</v>
      </c>
      <c r="J46">
        <f t="shared" si="5"/>
        <v>16548508.699277164</v>
      </c>
      <c r="K46">
        <f t="shared" si="6"/>
        <v>30.373872250707329</v>
      </c>
      <c r="L46">
        <f t="shared" si="7"/>
        <v>0.16577563647339999</v>
      </c>
      <c r="M46">
        <f t="shared" si="7"/>
        <v>7.0566944592798983E-2</v>
      </c>
    </row>
    <row r="47" spans="1:13">
      <c r="A47">
        <v>1.82</v>
      </c>
      <c r="B47" s="1">
        <v>16698000</v>
      </c>
      <c r="C47">
        <v>33.6</v>
      </c>
      <c r="E47" s="5">
        <f t="shared" si="1"/>
        <v>44.89983409775045</v>
      </c>
      <c r="F47" s="5">
        <f t="shared" si="2"/>
        <v>27.124402131047983</v>
      </c>
      <c r="H47" s="1">
        <f t="shared" si="3"/>
        <v>12071575.378921978</v>
      </c>
      <c r="I47" s="5">
        <f t="shared" si="4"/>
        <v>7292549.5497441618</v>
      </c>
      <c r="J47">
        <f t="shared" si="5"/>
        <v>14103340.422200305</v>
      </c>
      <c r="K47">
        <f t="shared" si="6"/>
        <v>31.136559568374825</v>
      </c>
      <c r="L47">
        <f t="shared" si="7"/>
        <v>0.15538744626899598</v>
      </c>
      <c r="M47">
        <f t="shared" si="7"/>
        <v>7.3316679512654068E-2</v>
      </c>
    </row>
    <row r="48" spans="1:13">
      <c r="A48">
        <v>1.1299999999999999</v>
      </c>
      <c r="B48" s="1">
        <v>13980000</v>
      </c>
      <c r="C48">
        <v>34.51</v>
      </c>
      <c r="E48" s="5">
        <f t="shared" si="1"/>
        <v>52.48021086616501</v>
      </c>
      <c r="F48" s="5">
        <f t="shared" si="2"/>
        <v>32.789509968596242</v>
      </c>
      <c r="H48" s="1">
        <f t="shared" si="3"/>
        <v>10139071.015258873</v>
      </c>
      <c r="I48" s="5">
        <f t="shared" si="4"/>
        <v>6334867.2697783718</v>
      </c>
      <c r="J48">
        <f t="shared" si="5"/>
        <v>11955388.089818409</v>
      </c>
      <c r="K48">
        <f t="shared" si="6"/>
        <v>31.99704340910025</v>
      </c>
      <c r="L48">
        <f t="shared" si="7"/>
        <v>0.14482202504875474</v>
      </c>
      <c r="M48">
        <f t="shared" si="7"/>
        <v>7.2818214746442997E-2</v>
      </c>
    </row>
    <row r="49" spans="1:13">
      <c r="A49">
        <v>0.70699999999999996</v>
      </c>
      <c r="B49" s="1">
        <v>11656000</v>
      </c>
      <c r="C49">
        <v>35.5</v>
      </c>
      <c r="E49" s="5">
        <f t="shared" si="1"/>
        <v>61.369337504521361</v>
      </c>
      <c r="F49" s="5">
        <f t="shared" si="2"/>
        <v>39.772617322917043</v>
      </c>
      <c r="H49" s="1">
        <f t="shared" si="3"/>
        <v>8489462.5647565052</v>
      </c>
      <c r="I49" s="5">
        <f t="shared" si="4"/>
        <v>5501903.0609612539</v>
      </c>
      <c r="J49">
        <f t="shared" si="5"/>
        <v>10116417.939696684</v>
      </c>
      <c r="K49">
        <f t="shared" si="6"/>
        <v>32.946713413876573</v>
      </c>
      <c r="L49">
        <f t="shared" si="7"/>
        <v>0.13208493997111492</v>
      </c>
      <c r="M49">
        <f t="shared" si="7"/>
        <v>7.1923565806293721E-2</v>
      </c>
    </row>
    <row r="50" spans="1:13">
      <c r="A50">
        <v>0.441</v>
      </c>
      <c r="B50" s="1">
        <v>9674100</v>
      </c>
      <c r="C50">
        <v>36.51</v>
      </c>
      <c r="E50" s="5">
        <f t="shared" si="1"/>
        <v>72.072284946189626</v>
      </c>
      <c r="F50" s="5">
        <f t="shared" si="2"/>
        <v>48.648897232337994</v>
      </c>
      <c r="H50" s="1">
        <f t="shared" si="3"/>
        <v>7051903.8216864699</v>
      </c>
      <c r="I50" s="5">
        <f t="shared" si="4"/>
        <v>4760045.3429455785</v>
      </c>
      <c r="J50">
        <f t="shared" si="5"/>
        <v>8508077.2902703546</v>
      </c>
      <c r="K50">
        <f t="shared" si="6"/>
        <v>34.019407276523339</v>
      </c>
      <c r="L50">
        <f t="shared" si="7"/>
        <v>0.12053035525058098</v>
      </c>
      <c r="M50">
        <f t="shared" si="7"/>
        <v>6.8216727567150359E-2</v>
      </c>
    </row>
    <row r="51" spans="1:13">
      <c r="A51">
        <v>0.27400000000000002</v>
      </c>
      <c r="B51" s="1">
        <v>7978600</v>
      </c>
      <c r="C51">
        <v>37.6</v>
      </c>
      <c r="E51" s="5">
        <f t="shared" si="1"/>
        <v>85.064027129239193</v>
      </c>
      <c r="F51" s="5">
        <f t="shared" si="2"/>
        <v>60.080761667327579</v>
      </c>
      <c r="H51" s="1">
        <f t="shared" si="3"/>
        <v>5802533.4814061932</v>
      </c>
      <c r="I51" s="5">
        <f t="shared" si="4"/>
        <v>4098332.07912187</v>
      </c>
      <c r="J51">
        <f t="shared" si="5"/>
        <v>7103922.9045365676</v>
      </c>
      <c r="K51">
        <f t="shared" si="6"/>
        <v>35.233578853089433</v>
      </c>
      <c r="L51">
        <f t="shared" si="7"/>
        <v>0.10962789154280606</v>
      </c>
      <c r="M51">
        <f t="shared" si="7"/>
        <v>6.2936732630600206E-2</v>
      </c>
    </row>
    <row r="52" spans="1:13">
      <c r="A52">
        <v>0.17100000000000001</v>
      </c>
      <c r="B52" s="1">
        <v>6549500</v>
      </c>
      <c r="C52">
        <v>38.770000000000003</v>
      </c>
      <c r="E52" s="5">
        <f t="shared" si="1"/>
        <v>100.63774152416116</v>
      </c>
      <c r="F52" s="5">
        <f t="shared" si="2"/>
        <v>74.68797784591861</v>
      </c>
      <c r="H52" s="1">
        <f t="shared" si="3"/>
        <v>4740380.0932069663</v>
      </c>
      <c r="I52" s="5">
        <f t="shared" si="4"/>
        <v>3518057.9176419126</v>
      </c>
      <c r="J52">
        <f t="shared" si="5"/>
        <v>5903213.9500407605</v>
      </c>
      <c r="K52">
        <f t="shared" si="6"/>
        <v>36.580839139862974</v>
      </c>
      <c r="L52">
        <f t="shared" si="7"/>
        <v>9.8677158555498828E-2</v>
      </c>
      <c r="M52">
        <f t="shared" si="7"/>
        <v>5.646533041364532E-2</v>
      </c>
    </row>
    <row r="53" spans="1:13">
      <c r="A53">
        <v>0.107</v>
      </c>
      <c r="B53" s="1">
        <v>5338600</v>
      </c>
      <c r="C53">
        <v>40</v>
      </c>
      <c r="E53" s="5">
        <f t="shared" si="1"/>
        <v>119.45650284148098</v>
      </c>
      <c r="F53" s="5">
        <f t="shared" si="2"/>
        <v>93.581814518556428</v>
      </c>
      <c r="H53" s="1">
        <f t="shared" si="3"/>
        <v>3837862.641140305</v>
      </c>
      <c r="I53" s="5">
        <f t="shared" si="4"/>
        <v>3006568.4268983444</v>
      </c>
      <c r="J53">
        <f t="shared" si="5"/>
        <v>4875309.5653386386</v>
      </c>
      <c r="K53">
        <f t="shared" si="6"/>
        <v>38.075027178633498</v>
      </c>
      <c r="L53">
        <f t="shared" si="7"/>
        <v>8.6781260004750574E-2</v>
      </c>
      <c r="M53">
        <f t="shared" si="7"/>
        <v>4.812432053416256E-2</v>
      </c>
    </row>
    <row r="54" spans="1:13">
      <c r="A54">
        <v>6.6400000000000001E-2</v>
      </c>
      <c r="B54" s="1">
        <v>4322500</v>
      </c>
      <c r="C54">
        <v>41.3</v>
      </c>
      <c r="E54" s="5">
        <f t="shared" si="1"/>
        <v>142.89682074990031</v>
      </c>
      <c r="F54" s="5">
        <f t="shared" si="2"/>
        <v>118.9048178100749</v>
      </c>
      <c r="H54" s="1">
        <f t="shared" si="3"/>
        <v>3059148.2631748724</v>
      </c>
      <c r="I54" s="5">
        <f t="shared" si="4"/>
        <v>2545525.2606595801</v>
      </c>
      <c r="J54">
        <f t="shared" si="5"/>
        <v>3979709.4050623672</v>
      </c>
      <c r="K54">
        <f t="shared" si="6"/>
        <v>39.763930408412399</v>
      </c>
      <c r="L54">
        <f t="shared" si="7"/>
        <v>7.9303781362089709E-2</v>
      </c>
      <c r="M54">
        <f t="shared" si="7"/>
        <v>3.7192968319312299E-2</v>
      </c>
    </row>
    <row r="55" spans="1:13">
      <c r="A55">
        <v>4.1399999999999999E-2</v>
      </c>
      <c r="B55" s="1">
        <v>3472800</v>
      </c>
      <c r="C55">
        <v>42.7</v>
      </c>
      <c r="E55" s="5">
        <f t="shared" si="1"/>
        <v>171.4984827163411</v>
      </c>
      <c r="F55" s="5">
        <f t="shared" si="2"/>
        <v>152.31937102022047</v>
      </c>
      <c r="H55" s="1">
        <f t="shared" si="3"/>
        <v>2411529.8219966418</v>
      </c>
      <c r="I55" s="5">
        <f t="shared" si="4"/>
        <v>2141842.3059204863</v>
      </c>
      <c r="J55">
        <f t="shared" si="5"/>
        <v>3225362.699885075</v>
      </c>
      <c r="K55">
        <f t="shared" si="6"/>
        <v>41.610440428278011</v>
      </c>
      <c r="L55">
        <f t="shared" si="7"/>
        <v>7.1250086418718328E-2</v>
      </c>
      <c r="M55">
        <f t="shared" si="7"/>
        <v>2.551661760473049E-2</v>
      </c>
    </row>
    <row r="56" spans="1:13">
      <c r="A56">
        <v>2.58E-2</v>
      </c>
      <c r="B56" s="1">
        <v>2768900</v>
      </c>
      <c r="C56">
        <v>44.18</v>
      </c>
      <c r="E56" s="5">
        <f t="shared" si="1"/>
        <v>206.97667779524619</v>
      </c>
      <c r="F56" s="5">
        <f t="shared" si="2"/>
        <v>197.34522379743905</v>
      </c>
      <c r="H56" s="1">
        <f t="shared" si="3"/>
        <v>1872299.2583102037</v>
      </c>
      <c r="I56" s="5">
        <f t="shared" si="4"/>
        <v>1785173.6731059495</v>
      </c>
      <c r="J56">
        <f t="shared" si="5"/>
        <v>2586957.5867840443</v>
      </c>
      <c r="K56">
        <f t="shared" si="6"/>
        <v>43.635400860625076</v>
      </c>
      <c r="L56">
        <f t="shared" si="7"/>
        <v>6.5709275602569867E-2</v>
      </c>
      <c r="M56">
        <f t="shared" si="7"/>
        <v>1.2326825246150383E-2</v>
      </c>
    </row>
    <row r="57" spans="1:13">
      <c r="A57">
        <v>1.61E-2</v>
      </c>
      <c r="B57" s="1">
        <v>2194700</v>
      </c>
      <c r="C57">
        <v>45.72</v>
      </c>
      <c r="E57" s="5">
        <f t="shared" si="1"/>
        <v>251.08680399869942</v>
      </c>
      <c r="F57" s="5">
        <f t="shared" si="2"/>
        <v>258.44895478115563</v>
      </c>
      <c r="H57" s="1">
        <f t="shared" si="3"/>
        <v>1430667.3161881231</v>
      </c>
      <c r="I57" s="5">
        <f t="shared" si="4"/>
        <v>1472616.1097271235</v>
      </c>
      <c r="J57">
        <f t="shared" si="5"/>
        <v>2053145.6782792532</v>
      </c>
      <c r="K57">
        <f t="shared" si="6"/>
        <v>45.827794341139089</v>
      </c>
      <c r="L57">
        <f t="shared" si="7"/>
        <v>6.4498255670819155E-2</v>
      </c>
      <c r="M57">
        <f t="shared" si="7"/>
        <v>2.3577064991052161E-3</v>
      </c>
    </row>
    <row r="58" spans="1:13">
      <c r="A58">
        <v>0.01</v>
      </c>
      <c r="B58" s="1">
        <v>1735500</v>
      </c>
      <c r="C58">
        <v>47.26</v>
      </c>
      <c r="E58" s="5">
        <f t="shared" si="1"/>
        <v>307.03929951149087</v>
      </c>
      <c r="F58" s="5">
        <f t="shared" si="2"/>
        <v>343.50153419497735</v>
      </c>
      <c r="H58" s="1">
        <f t="shared" si="3"/>
        <v>1070132.1288229025</v>
      </c>
      <c r="I58" s="5">
        <f t="shared" si="4"/>
        <v>1197214.9123153114</v>
      </c>
      <c r="J58">
        <f t="shared" si="5"/>
        <v>1605772.8106457638</v>
      </c>
      <c r="K58">
        <f t="shared" si="6"/>
        <v>48.208020916919544</v>
      </c>
      <c r="L58">
        <f t="shared" si="7"/>
        <v>7.4749172776857525E-2</v>
      </c>
      <c r="M58">
        <f t="shared" si="7"/>
        <v>2.0059689312728442E-2</v>
      </c>
    </row>
    <row r="59" spans="1:13">
      <c r="A59">
        <v>2.5</v>
      </c>
      <c r="B59" s="1">
        <v>19613000</v>
      </c>
      <c r="C59">
        <v>32.53</v>
      </c>
      <c r="E59" s="5">
        <f t="shared" si="1"/>
        <v>40.532286803431994</v>
      </c>
      <c r="F59" s="5">
        <f t="shared" si="2"/>
        <v>23.98528447603627</v>
      </c>
      <c r="H59" s="1">
        <f t="shared" si="3"/>
        <v>13518639.059287513</v>
      </c>
      <c r="I59" s="5">
        <f t="shared" si="4"/>
        <v>7999755.9757326916</v>
      </c>
      <c r="J59">
        <f t="shared" si="5"/>
        <v>15708268.449659398</v>
      </c>
      <c r="K59">
        <f t="shared" si="6"/>
        <v>30.615242898573641</v>
      </c>
      <c r="L59">
        <f t="shared" si="7"/>
        <v>0.19908894867386948</v>
      </c>
      <c r="M59">
        <f t="shared" si="7"/>
        <v>5.8861269641142341E-2</v>
      </c>
    </row>
    <row r="60" spans="1:13">
      <c r="A60">
        <v>1.56</v>
      </c>
      <c r="B60" s="1">
        <v>15864000</v>
      </c>
      <c r="C60">
        <v>34.9</v>
      </c>
      <c r="E60" s="5">
        <f t="shared" si="1"/>
        <v>47.20834455395525</v>
      </c>
      <c r="F60" s="5">
        <f t="shared" si="2"/>
        <v>28.820793860889491</v>
      </c>
      <c r="H60" s="1">
        <f t="shared" si="3"/>
        <v>11416324.409096759</v>
      </c>
      <c r="I60" s="5">
        <f t="shared" si="4"/>
        <v>6969690.1162794922</v>
      </c>
      <c r="J60">
        <f t="shared" si="5"/>
        <v>13375688.518005438</v>
      </c>
      <c r="K60">
        <f t="shared" si="6"/>
        <v>31.404153261810382</v>
      </c>
      <c r="L60">
        <f t="shared" si="7"/>
        <v>0.15685271570817963</v>
      </c>
      <c r="M60">
        <f t="shared" si="7"/>
        <v>0.10016752831488872</v>
      </c>
    </row>
    <row r="61" spans="1:13">
      <c r="A61">
        <v>0.97</v>
      </c>
      <c r="B61" s="1">
        <v>12913000</v>
      </c>
      <c r="C61">
        <v>36.5</v>
      </c>
      <c r="E61" s="5">
        <f t="shared" si="1"/>
        <v>55.20440004235919</v>
      </c>
      <c r="F61" s="5">
        <f t="shared" si="2"/>
        <v>34.891164155292259</v>
      </c>
      <c r="H61" s="1">
        <f t="shared" si="3"/>
        <v>9576077.6334747057</v>
      </c>
      <c r="I61" s="5">
        <f t="shared" si="4"/>
        <v>6052425.1041042525</v>
      </c>
      <c r="J61">
        <f t="shared" si="5"/>
        <v>11328420.564364914</v>
      </c>
      <c r="K61">
        <f t="shared" si="6"/>
        <v>32.294357412512412</v>
      </c>
      <c r="L61">
        <f t="shared" si="7"/>
        <v>0.12271195195811091</v>
      </c>
      <c r="M61">
        <f t="shared" si="7"/>
        <v>0.11522308458870105</v>
      </c>
    </row>
    <row r="62" spans="1:13">
      <c r="A62">
        <v>0.60499999999999998</v>
      </c>
      <c r="B62" s="1">
        <v>10544000</v>
      </c>
      <c r="C62">
        <v>37.71</v>
      </c>
      <c r="E62" s="5">
        <f t="shared" si="1"/>
        <v>64.689543693426998</v>
      </c>
      <c r="F62" s="5">
        <f t="shared" si="2"/>
        <v>42.472363876140349</v>
      </c>
      <c r="H62" s="1">
        <f t="shared" si="3"/>
        <v>7991544.7306811912</v>
      </c>
      <c r="I62" s="5">
        <f t="shared" si="4"/>
        <v>5246903.5388857052</v>
      </c>
      <c r="J62">
        <f t="shared" si="5"/>
        <v>9560061.9207644071</v>
      </c>
      <c r="K62">
        <f t="shared" si="6"/>
        <v>33.287175621328956</v>
      </c>
      <c r="L62">
        <f t="shared" si="7"/>
        <v>9.3317344388808121E-2</v>
      </c>
      <c r="M62">
        <f t="shared" si="7"/>
        <v>0.11728518638745811</v>
      </c>
    </row>
    <row r="63" spans="1:13">
      <c r="A63">
        <v>0.3765</v>
      </c>
      <c r="B63" s="1">
        <v>8603100</v>
      </c>
      <c r="C63">
        <v>38.76</v>
      </c>
      <c r="E63" s="5">
        <f t="shared" si="1"/>
        <v>76.120272977182594</v>
      </c>
      <c r="F63" s="5">
        <f t="shared" si="2"/>
        <v>52.135049697760344</v>
      </c>
      <c r="H63" s="1">
        <f t="shared" si="3"/>
        <v>6615690.0603798693</v>
      </c>
      <c r="I63" s="5">
        <f t="shared" si="4"/>
        <v>4531109.9999112161</v>
      </c>
      <c r="J63">
        <f t="shared" si="5"/>
        <v>8018622.8746776972</v>
      </c>
      <c r="K63">
        <f t="shared" si="6"/>
        <v>34.407384237165317</v>
      </c>
      <c r="L63">
        <f t="shared" si="7"/>
        <v>6.7937967165591792E-2</v>
      </c>
      <c r="M63">
        <f t="shared" si="7"/>
        <v>0.1122965883084283</v>
      </c>
    </row>
    <row r="64" spans="1:13">
      <c r="A64">
        <v>0.23449999999999999</v>
      </c>
      <c r="B64" s="1">
        <v>7005300</v>
      </c>
      <c r="C64">
        <v>39.799999999999997</v>
      </c>
      <c r="E64" s="5">
        <f t="shared" si="1"/>
        <v>89.879147234594683</v>
      </c>
      <c r="F64" s="5">
        <f t="shared" si="2"/>
        <v>64.49415911142134</v>
      </c>
      <c r="H64" s="1">
        <f t="shared" si="3"/>
        <v>5433527.3533571605</v>
      </c>
      <c r="I64" s="5">
        <f t="shared" si="4"/>
        <v>3898910.7979519768</v>
      </c>
      <c r="J64">
        <f t="shared" si="5"/>
        <v>6687654.6643847413</v>
      </c>
      <c r="K64">
        <f t="shared" si="6"/>
        <v>35.66191019942832</v>
      </c>
      <c r="L64">
        <f t="shared" si="7"/>
        <v>4.5343573525082247E-2</v>
      </c>
      <c r="M64">
        <f t="shared" si="7"/>
        <v>0.10397210554200195</v>
      </c>
    </row>
    <row r="65" spans="1:13">
      <c r="A65">
        <v>0.14599999999999999</v>
      </c>
      <c r="B65" s="1">
        <v>5683100</v>
      </c>
      <c r="C65">
        <v>40.840000000000003</v>
      </c>
      <c r="E65" s="5">
        <f t="shared" si="1"/>
        <v>106.57288855544387</v>
      </c>
      <c r="F65" s="5">
        <f t="shared" si="2"/>
        <v>80.503473389828883</v>
      </c>
      <c r="H65" s="1">
        <f t="shared" si="3"/>
        <v>4419885.1207268471</v>
      </c>
      <c r="I65" s="5">
        <f t="shared" si="4"/>
        <v>3338711.2709948109</v>
      </c>
      <c r="J65">
        <f t="shared" si="5"/>
        <v>5539167.5756823206</v>
      </c>
      <c r="K65">
        <f t="shared" si="6"/>
        <v>37.06682182173725</v>
      </c>
      <c r="L65">
        <f t="shared" si="7"/>
        <v>2.5326393045640473E-2</v>
      </c>
      <c r="M65">
        <f t="shared" si="7"/>
        <v>9.2389279585277997E-2</v>
      </c>
    </row>
    <row r="66" spans="1:13">
      <c r="A66">
        <v>9.0999999999999998E-2</v>
      </c>
      <c r="B66" s="1">
        <v>4588000</v>
      </c>
      <c r="C66">
        <v>41.92</v>
      </c>
      <c r="E66" s="5">
        <f t="shared" si="1"/>
        <v>126.87757812636082</v>
      </c>
      <c r="F66" s="5">
        <f t="shared" si="2"/>
        <v>101.38981324914306</v>
      </c>
      <c r="H66" s="1">
        <f t="shared" si="3"/>
        <v>3558531.7173301866</v>
      </c>
      <c r="I66" s="5">
        <f t="shared" si="4"/>
        <v>2843677.1223827316</v>
      </c>
      <c r="J66">
        <f t="shared" si="5"/>
        <v>4555178.1040490456</v>
      </c>
      <c r="K66">
        <f t="shared" si="6"/>
        <v>38.628886452895777</v>
      </c>
      <c r="L66">
        <f t="shared" ref="L66:M81" si="8">ABS((J66-B66)/B66)</f>
        <v>7.1538570076186588E-3</v>
      </c>
      <c r="M66">
        <f t="shared" si="8"/>
        <v>7.8509388051150389E-2</v>
      </c>
    </row>
    <row r="67" spans="1:13">
      <c r="A67">
        <v>5.6500000000000002E-2</v>
      </c>
      <c r="B67" s="1">
        <v>3687500</v>
      </c>
      <c r="C67">
        <v>43.04</v>
      </c>
      <c r="E67" s="5">
        <f t="shared" ref="E67:E96" si="9">1+$P$2*(A67*$P$6)^(-$P$4)*COS($P$4*PI()/2)+$P$3*(A67*$P$8)^(-$P$5)*COS($P$5*PI()/2)</f>
        <v>152.0022105320098</v>
      </c>
      <c r="F67" s="5">
        <f t="shared" ref="F67:F96" si="10">$P$2*(A67*$P$6)^(-$P$4)*SIN($P$4*PI()/2)+$P$3*(A67*$P$8)^(-$P$5)*SIN($P$5*PI()/2)+($P$7*A67*$P$8)^-1</f>
        <v>129.2508709703327</v>
      </c>
      <c r="H67" s="1">
        <f t="shared" ref="H67:H96" si="11">$P$1*E67/(E67^2+F67^2)</f>
        <v>2824733.4665610236</v>
      </c>
      <c r="I67" s="5">
        <f t="shared" ref="I67:I96" si="12">$P$1*F67/(E67^2+F67^2)</f>
        <v>2401933.8898704639</v>
      </c>
      <c r="J67">
        <f t="shared" ref="J67:J96" si="13">(H67^2+I67^2)^0.5</f>
        <v>3707884.2442042492</v>
      </c>
      <c r="K67">
        <f t="shared" ref="K67:K96" si="14">DEGREES(ATAN(I67/H67))</f>
        <v>40.375255955232042</v>
      </c>
      <c r="L67">
        <f t="shared" si="8"/>
        <v>5.5279306316608091E-3</v>
      </c>
      <c r="M67">
        <f t="shared" si="8"/>
        <v>6.191319806617001E-2</v>
      </c>
    </row>
    <row r="68" spans="1:13">
      <c r="A68">
        <v>3.5349999999999999E-2</v>
      </c>
      <c r="B68" s="1">
        <v>2948300</v>
      </c>
      <c r="C68">
        <v>44.25</v>
      </c>
      <c r="E68" s="5">
        <f t="shared" si="9"/>
        <v>182.50411771717617</v>
      </c>
      <c r="F68" s="5">
        <f t="shared" si="10"/>
        <v>165.8755129423941</v>
      </c>
      <c r="H68" s="1">
        <f t="shared" si="11"/>
        <v>2219900.9711647308</v>
      </c>
      <c r="I68" s="5">
        <f t="shared" si="12"/>
        <v>2017637.8312948784</v>
      </c>
      <c r="J68">
        <f t="shared" si="13"/>
        <v>2999803.7835915894</v>
      </c>
      <c r="K68">
        <f t="shared" si="14"/>
        <v>42.267273298466534</v>
      </c>
      <c r="L68">
        <f t="shared" si="8"/>
        <v>1.7468976559912298E-2</v>
      </c>
      <c r="M68">
        <f t="shared" si="8"/>
        <v>4.4807383085502049E-2</v>
      </c>
    </row>
    <row r="69" spans="1:13">
      <c r="A69">
        <v>2.205E-2</v>
      </c>
      <c r="B69" s="1">
        <v>2341900</v>
      </c>
      <c r="C69">
        <v>45.49</v>
      </c>
      <c r="E69" s="5">
        <f t="shared" si="9"/>
        <v>220.59006359513137</v>
      </c>
      <c r="F69" s="5">
        <f t="shared" si="10"/>
        <v>215.61631855271619</v>
      </c>
      <c r="H69" s="1">
        <f t="shared" si="11"/>
        <v>1715142.522942726</v>
      </c>
      <c r="I69" s="5">
        <f t="shared" si="12"/>
        <v>1676470.4201222702</v>
      </c>
      <c r="J69">
        <f t="shared" si="13"/>
        <v>2398388.405482165</v>
      </c>
      <c r="K69">
        <f t="shared" si="14"/>
        <v>44.346726086771717</v>
      </c>
      <c r="L69">
        <f t="shared" si="8"/>
        <v>2.4120758991487704E-2</v>
      </c>
      <c r="M69">
        <f t="shared" si="8"/>
        <v>2.5132422801237297E-2</v>
      </c>
    </row>
    <row r="70" spans="1:13">
      <c r="A70">
        <v>1.37E-2</v>
      </c>
      <c r="B70" s="1">
        <v>1845200</v>
      </c>
      <c r="C70">
        <v>46.79</v>
      </c>
      <c r="E70" s="5">
        <f t="shared" si="9"/>
        <v>268.61871706818448</v>
      </c>
      <c r="F70" s="5">
        <f t="shared" si="10"/>
        <v>284.22111831195411</v>
      </c>
      <c r="H70" s="1">
        <f t="shared" si="11"/>
        <v>1299411.1682945213</v>
      </c>
      <c r="I70" s="5">
        <f t="shared" si="12"/>
        <v>1374885.932859123</v>
      </c>
      <c r="J70">
        <f t="shared" si="13"/>
        <v>1891766.5587123677</v>
      </c>
      <c r="K70">
        <f t="shared" si="14"/>
        <v>46.616588484341328</v>
      </c>
      <c r="L70">
        <f t="shared" si="8"/>
        <v>2.5236591541495591E-2</v>
      </c>
      <c r="M70">
        <f t="shared" si="8"/>
        <v>3.7061661820617883E-3</v>
      </c>
    </row>
    <row r="71" spans="1:13">
      <c r="A71">
        <v>8.5500000000000003E-3</v>
      </c>
      <c r="B71" s="1">
        <v>1442600</v>
      </c>
      <c r="C71">
        <v>48.16</v>
      </c>
      <c r="E71" s="5">
        <f t="shared" si="9"/>
        <v>328.49668704075054</v>
      </c>
      <c r="F71" s="5">
        <f t="shared" si="10"/>
        <v>378.22206195796332</v>
      </c>
      <c r="H71" s="1">
        <f t="shared" si="11"/>
        <v>968384.40762172069</v>
      </c>
      <c r="I71" s="5">
        <f t="shared" si="12"/>
        <v>1114971.2063098901</v>
      </c>
      <c r="J71">
        <f t="shared" si="13"/>
        <v>1476796.9230144687</v>
      </c>
      <c r="K71">
        <f t="shared" si="14"/>
        <v>49.024750261429567</v>
      </c>
      <c r="L71">
        <f t="shared" si="8"/>
        <v>2.3705062397385793E-2</v>
      </c>
      <c r="M71">
        <f t="shared" si="8"/>
        <v>1.7955777853604037E-2</v>
      </c>
    </row>
    <row r="72" spans="1:13">
      <c r="A72">
        <v>5.3499999999999997E-3</v>
      </c>
      <c r="B72" s="1">
        <v>1120700</v>
      </c>
      <c r="C72">
        <v>49.61</v>
      </c>
      <c r="E72" s="5">
        <f t="shared" si="9"/>
        <v>403.77617986338385</v>
      </c>
      <c r="F72" s="5">
        <f t="shared" si="10"/>
        <v>508.66369661531041</v>
      </c>
      <c r="H72" s="1">
        <f t="shared" si="11"/>
        <v>708248.55230095773</v>
      </c>
      <c r="I72" s="5">
        <f t="shared" si="12"/>
        <v>892227.78534815984</v>
      </c>
      <c r="J72">
        <f t="shared" si="13"/>
        <v>1139160.406959303</v>
      </c>
      <c r="K72">
        <f t="shared" si="14"/>
        <v>51.557527207260122</v>
      </c>
      <c r="L72">
        <f t="shared" si="8"/>
        <v>1.6472211081737267E-2</v>
      </c>
      <c r="M72">
        <f t="shared" si="8"/>
        <v>3.9256746770008524E-2</v>
      </c>
    </row>
    <row r="73" spans="1:13">
      <c r="A73">
        <v>3.32E-3</v>
      </c>
      <c r="B73">
        <v>862130</v>
      </c>
      <c r="C73">
        <v>51.11</v>
      </c>
      <c r="E73" s="5">
        <f t="shared" si="9"/>
        <v>501.38052780152657</v>
      </c>
      <c r="F73" s="5">
        <f t="shared" si="10"/>
        <v>696.42008388378963</v>
      </c>
      <c r="H73" s="1">
        <f t="shared" si="11"/>
        <v>503718.91173341486</v>
      </c>
      <c r="I73" s="5">
        <f t="shared" si="12"/>
        <v>699668.11096840503</v>
      </c>
      <c r="J73">
        <f t="shared" si="13"/>
        <v>862130.04097061371</v>
      </c>
      <c r="K73">
        <f t="shared" si="14"/>
        <v>54.2483848552192</v>
      </c>
      <c r="L73">
        <f t="shared" si="8"/>
        <v>4.7522547312247049E-8</v>
      </c>
      <c r="M73">
        <f t="shared" si="8"/>
        <v>6.1404516830741551E-2</v>
      </c>
    </row>
    <row r="74" spans="1:13">
      <c r="A74">
        <v>2.0699999999999998E-3</v>
      </c>
      <c r="B74">
        <v>656890</v>
      </c>
      <c r="C74">
        <v>52.67</v>
      </c>
      <c r="E74" s="5">
        <f t="shared" si="9"/>
        <v>625.33024568117037</v>
      </c>
      <c r="F74" s="5">
        <f t="shared" si="10"/>
        <v>962.54760932810495</v>
      </c>
      <c r="H74" s="1">
        <f t="shared" si="11"/>
        <v>351133.09812691808</v>
      </c>
      <c r="I74" s="5">
        <f t="shared" si="12"/>
        <v>540486.12951684871</v>
      </c>
      <c r="J74">
        <f t="shared" si="13"/>
        <v>644530.61122053128</v>
      </c>
      <c r="K74">
        <f t="shared" si="14"/>
        <v>56.989763627319974</v>
      </c>
      <c r="L74">
        <f t="shared" si="8"/>
        <v>1.8815005220765603E-2</v>
      </c>
      <c r="M74">
        <f t="shared" si="8"/>
        <v>8.2015637503701763E-2</v>
      </c>
    </row>
    <row r="75" spans="1:13">
      <c r="A75">
        <v>1.2899999999999999E-3</v>
      </c>
      <c r="B75">
        <v>495300</v>
      </c>
      <c r="C75">
        <v>54.32</v>
      </c>
      <c r="E75" s="5">
        <f t="shared" si="9"/>
        <v>785.20142594670097</v>
      </c>
      <c r="F75" s="5">
        <f t="shared" si="10"/>
        <v>1347.4589731256729</v>
      </c>
      <c r="H75" s="1">
        <f t="shared" si="11"/>
        <v>238841.00326618279</v>
      </c>
      <c r="I75" s="5">
        <f t="shared" si="12"/>
        <v>409867.38226224476</v>
      </c>
      <c r="J75">
        <f t="shared" si="13"/>
        <v>474379.90670316317</v>
      </c>
      <c r="K75">
        <f t="shared" si="14"/>
        <v>59.769467682400503</v>
      </c>
      <c r="L75">
        <f t="shared" si="8"/>
        <v>4.2237216428097774E-2</v>
      </c>
      <c r="M75">
        <f t="shared" si="8"/>
        <v>0.10032157000000926</v>
      </c>
    </row>
    <row r="76" spans="1:13">
      <c r="A76" s="1">
        <v>8.0500000000000005E-4</v>
      </c>
      <c r="B76">
        <v>371580</v>
      </c>
      <c r="C76">
        <v>56</v>
      </c>
      <c r="E76" s="5">
        <f t="shared" si="9"/>
        <v>991.63068304160629</v>
      </c>
      <c r="F76" s="5">
        <f t="shared" si="10"/>
        <v>1907.5124686205659</v>
      </c>
      <c r="H76" s="1">
        <f t="shared" si="11"/>
        <v>158727.02070771909</v>
      </c>
      <c r="I76" s="5">
        <f t="shared" si="12"/>
        <v>305329.16768799222</v>
      </c>
      <c r="J76">
        <f t="shared" si="13"/>
        <v>344122.31509129243</v>
      </c>
      <c r="K76">
        <f t="shared" si="14"/>
        <v>62.532089697073104</v>
      </c>
      <c r="L76">
        <f t="shared" si="8"/>
        <v>7.3894410110090875E-2</v>
      </c>
      <c r="M76">
        <f t="shared" si="8"/>
        <v>0.11664445887630544</v>
      </c>
    </row>
    <row r="77" spans="1:13">
      <c r="A77" s="1">
        <v>5.0000000000000001E-4</v>
      </c>
      <c r="B77">
        <v>278100</v>
      </c>
      <c r="C77">
        <v>57.7</v>
      </c>
      <c r="E77" s="5">
        <f t="shared" si="9"/>
        <v>1263.1868036827034</v>
      </c>
      <c r="F77" s="5">
        <f t="shared" si="10"/>
        <v>2742.2435072685216</v>
      </c>
      <c r="H77" s="1">
        <f t="shared" si="11"/>
        <v>102520.31349169677</v>
      </c>
      <c r="I77" s="5">
        <f t="shared" si="12"/>
        <v>222560.64045010132</v>
      </c>
      <c r="J77">
        <f t="shared" si="13"/>
        <v>245038.06511641218</v>
      </c>
      <c r="K77">
        <f t="shared" si="14"/>
        <v>65.267316173239905</v>
      </c>
      <c r="L77">
        <f t="shared" si="8"/>
        <v>0.11888505891257756</v>
      </c>
    </row>
    <row r="78" spans="1:13">
      <c r="A78">
        <v>0.2</v>
      </c>
      <c r="B78" s="1">
        <v>5352400</v>
      </c>
      <c r="C78">
        <v>50.56</v>
      </c>
      <c r="E78" s="5">
        <f t="shared" si="9"/>
        <v>95.126577137295584</v>
      </c>
      <c r="F78" s="5">
        <f t="shared" si="10"/>
        <v>69.409366361492403</v>
      </c>
      <c r="H78" s="1">
        <f t="shared" si="11"/>
        <v>5075194.6704423521</v>
      </c>
      <c r="I78" s="5">
        <f t="shared" si="12"/>
        <v>3703129.6283078026</v>
      </c>
      <c r="J78">
        <f t="shared" si="13"/>
        <v>6282576.6996462159</v>
      </c>
      <c r="K78">
        <f t="shared" si="14"/>
        <v>36.116461820635593</v>
      </c>
      <c r="L78">
        <f t="shared" si="8"/>
        <v>0.17378684321915699</v>
      </c>
    </row>
    <row r="79" spans="1:13">
      <c r="A79">
        <v>0.12479999999999999</v>
      </c>
      <c r="B79" s="1">
        <v>4851800</v>
      </c>
      <c r="C79">
        <v>47.2</v>
      </c>
      <c r="E79" s="5">
        <f t="shared" si="9"/>
        <v>112.86564401337836</v>
      </c>
      <c r="F79" s="5">
        <f t="shared" si="10"/>
        <v>86.814615452427347</v>
      </c>
      <c r="H79" s="1">
        <f t="shared" si="11"/>
        <v>4118285.3169355718</v>
      </c>
      <c r="I79" s="5">
        <f t="shared" si="12"/>
        <v>3167725.3006305504</v>
      </c>
      <c r="J79">
        <f t="shared" si="13"/>
        <v>5195647.9414931526</v>
      </c>
      <c r="K79">
        <f t="shared" si="14"/>
        <v>37.566962034172569</v>
      </c>
      <c r="L79">
        <f t="shared" si="8"/>
        <v>7.0870180447082043E-2</v>
      </c>
      <c r="M79">
        <f t="shared" si="8"/>
        <v>0.20408978741159817</v>
      </c>
    </row>
    <row r="80" spans="1:13">
      <c r="A80">
        <v>7.7600000000000002E-2</v>
      </c>
      <c r="B80" s="1">
        <v>4030000</v>
      </c>
      <c r="C80">
        <v>46.36</v>
      </c>
      <c r="E80" s="5">
        <f t="shared" si="9"/>
        <v>134.69934501775742</v>
      </c>
      <c r="F80" s="5">
        <f t="shared" si="10"/>
        <v>109.83075527750667</v>
      </c>
      <c r="H80" s="1">
        <f t="shared" si="11"/>
        <v>3299034.4069563556</v>
      </c>
      <c r="I80" s="5">
        <f t="shared" si="12"/>
        <v>2689956.9597367463</v>
      </c>
      <c r="J80">
        <f t="shared" si="13"/>
        <v>4256700.1848283876</v>
      </c>
      <c r="K80">
        <f t="shared" si="14"/>
        <v>39.193012910113367</v>
      </c>
      <c r="L80">
        <f t="shared" si="8"/>
        <v>5.6253147600096171E-2</v>
      </c>
      <c r="M80">
        <f t="shared" si="8"/>
        <v>0.1545941995230076</v>
      </c>
    </row>
    <row r="81" spans="1:13">
      <c r="A81">
        <v>4.8399999999999999E-2</v>
      </c>
      <c r="B81" s="1">
        <v>3241200</v>
      </c>
      <c r="C81">
        <v>46.62</v>
      </c>
      <c r="E81" s="5">
        <f t="shared" si="9"/>
        <v>161.36397927035938</v>
      </c>
      <c r="F81" s="5">
        <f t="shared" si="10"/>
        <v>140.17452130200166</v>
      </c>
      <c r="H81" s="1">
        <f t="shared" si="11"/>
        <v>2612982.6661587283</v>
      </c>
      <c r="I81" s="5">
        <f t="shared" si="12"/>
        <v>2269859.7050928567</v>
      </c>
      <c r="J81">
        <f t="shared" si="13"/>
        <v>3461205.2083703745</v>
      </c>
      <c r="K81">
        <f t="shared" si="14"/>
        <v>40.980367210607021</v>
      </c>
      <c r="L81">
        <f t="shared" si="8"/>
        <v>6.7877702199918094E-2</v>
      </c>
      <c r="M81">
        <f t="shared" si="8"/>
        <v>0.12097024430272366</v>
      </c>
    </row>
    <row r="82" spans="1:13">
      <c r="A82">
        <v>3.0120000000000001E-2</v>
      </c>
      <c r="B82" s="1">
        <v>2562100</v>
      </c>
      <c r="C82">
        <v>47.27</v>
      </c>
      <c r="E82" s="5">
        <f t="shared" si="9"/>
        <v>194.50067640017278</v>
      </c>
      <c r="F82" s="5">
        <f t="shared" si="10"/>
        <v>181.07727951229532</v>
      </c>
      <c r="H82" s="1">
        <f t="shared" si="11"/>
        <v>2037610.9993384362</v>
      </c>
      <c r="I82" s="5">
        <f t="shared" si="12"/>
        <v>1896985.9811973672</v>
      </c>
      <c r="J82">
        <f t="shared" si="13"/>
        <v>2783956.6084054396</v>
      </c>
      <c r="K82">
        <f t="shared" si="14"/>
        <v>42.953083389807922</v>
      </c>
      <c r="L82">
        <f t="shared" ref="L82:M96" si="15">ABS((J82-B82)/B82)</f>
        <v>8.6591705400038896E-2</v>
      </c>
      <c r="M82">
        <f t="shared" si="15"/>
        <v>9.1324658561287936E-2</v>
      </c>
    </row>
    <row r="83" spans="1:13">
      <c r="A83">
        <v>1.8759999999999999E-2</v>
      </c>
      <c r="B83" s="1">
        <v>2003800</v>
      </c>
      <c r="C83">
        <v>48.19</v>
      </c>
      <c r="E83" s="5">
        <f t="shared" si="9"/>
        <v>235.68865227429757</v>
      </c>
      <c r="F83" s="5">
        <f t="shared" si="10"/>
        <v>236.49922202814929</v>
      </c>
      <c r="H83" s="1">
        <f t="shared" si="11"/>
        <v>1564092.7099751499</v>
      </c>
      <c r="I83" s="5">
        <f t="shared" si="12"/>
        <v>1569471.8668869997</v>
      </c>
      <c r="J83">
        <f t="shared" si="13"/>
        <v>2215768.0262940824</v>
      </c>
      <c r="K83">
        <f t="shared" si="14"/>
        <v>45.098355300518151</v>
      </c>
      <c r="L83">
        <f t="shared" si="15"/>
        <v>0.10578302539878351</v>
      </c>
      <c r="M83">
        <f t="shared" si="15"/>
        <v>6.4155316444943919E-2</v>
      </c>
    </row>
    <row r="84" spans="1:13">
      <c r="A84">
        <v>1.1679999999999999E-2</v>
      </c>
      <c r="B84" s="1">
        <v>1553100</v>
      </c>
      <c r="C84">
        <v>49.22</v>
      </c>
      <c r="E84" s="5">
        <f t="shared" si="9"/>
        <v>287.34655645019819</v>
      </c>
      <c r="F84" s="5">
        <f t="shared" si="10"/>
        <v>312.64493268932404</v>
      </c>
      <c r="H84" s="1">
        <f t="shared" si="11"/>
        <v>1178960.2192075425</v>
      </c>
      <c r="I84" s="5">
        <f t="shared" si="12"/>
        <v>1282757.4582102795</v>
      </c>
      <c r="J84">
        <f t="shared" si="13"/>
        <v>1742243.9252492727</v>
      </c>
      <c r="K84">
        <f t="shared" si="14"/>
        <v>47.414421098218135</v>
      </c>
      <c r="L84">
        <f t="shared" si="15"/>
        <v>0.12178476933183487</v>
      </c>
      <c r="M84">
        <f t="shared" si="15"/>
        <v>3.6683846033763998E-2</v>
      </c>
    </row>
    <row r="85" spans="1:13">
      <c r="A85">
        <v>7.28E-3</v>
      </c>
      <c r="B85" s="1">
        <v>1193300</v>
      </c>
      <c r="C85">
        <v>50.41</v>
      </c>
      <c r="E85" s="5">
        <f t="shared" si="9"/>
        <v>352.33662435391273</v>
      </c>
      <c r="F85" s="5">
        <f t="shared" si="10"/>
        <v>418.10412942927604</v>
      </c>
      <c r="H85" s="1">
        <f t="shared" si="11"/>
        <v>871928.46756989032</v>
      </c>
      <c r="I85" s="5">
        <f t="shared" si="12"/>
        <v>1034683.5033865912</v>
      </c>
      <c r="J85">
        <f t="shared" si="13"/>
        <v>1353081.3740271232</v>
      </c>
      <c r="K85">
        <f t="shared" si="14"/>
        <v>49.879138854767184</v>
      </c>
      <c r="L85">
        <f t="shared" si="15"/>
        <v>0.13389874635642604</v>
      </c>
      <c r="M85">
        <f t="shared" si="15"/>
        <v>1.0530869772521569E-2</v>
      </c>
    </row>
    <row r="86" spans="1:13">
      <c r="A86">
        <v>4.5199999999999997E-3</v>
      </c>
      <c r="B86">
        <v>911490</v>
      </c>
      <c r="C86">
        <v>51.62</v>
      </c>
      <c r="E86" s="5">
        <f t="shared" si="9"/>
        <v>435.54643568590507</v>
      </c>
      <c r="F86" s="5">
        <f t="shared" si="10"/>
        <v>567.55219622501238</v>
      </c>
      <c r="H86" s="1">
        <f t="shared" si="11"/>
        <v>629571.71105427586</v>
      </c>
      <c r="I86" s="5">
        <f t="shared" si="12"/>
        <v>820382.80654802837</v>
      </c>
      <c r="J86">
        <f t="shared" si="13"/>
        <v>1034112.4158617517</v>
      </c>
      <c r="K86">
        <f t="shared" si="14"/>
        <v>52.496929952167669</v>
      </c>
      <c r="L86">
        <f t="shared" si="15"/>
        <v>0.13452963374447516</v>
      </c>
      <c r="M86">
        <f t="shared" si="15"/>
        <v>1.6988181948230752E-2</v>
      </c>
    </row>
    <row r="87" spans="1:13">
      <c r="A87">
        <v>2.8300000000000001E-3</v>
      </c>
      <c r="B87">
        <v>692770</v>
      </c>
      <c r="C87">
        <v>52.94</v>
      </c>
      <c r="E87" s="5">
        <f t="shared" si="9"/>
        <v>539.85980115007123</v>
      </c>
      <c r="F87" s="5">
        <f t="shared" si="10"/>
        <v>775.84357666984272</v>
      </c>
      <c r="H87" s="1">
        <f t="shared" si="11"/>
        <v>447062.89262778731</v>
      </c>
      <c r="I87" s="5">
        <f t="shared" si="12"/>
        <v>642483.23893315799</v>
      </c>
      <c r="J87">
        <f t="shared" si="13"/>
        <v>782719.58086837584</v>
      </c>
      <c r="K87">
        <f t="shared" si="14"/>
        <v>55.168418256384079</v>
      </c>
      <c r="L87">
        <f t="shared" si="15"/>
        <v>0.12984046778638775</v>
      </c>
      <c r="M87">
        <f t="shared" si="15"/>
        <v>4.209328024903819E-2</v>
      </c>
    </row>
    <row r="88" spans="1:13">
      <c r="A88">
        <v>1.7600000000000001E-3</v>
      </c>
      <c r="B88">
        <v>523880</v>
      </c>
      <c r="C88">
        <v>54.33</v>
      </c>
      <c r="E88" s="5">
        <f t="shared" si="9"/>
        <v>675.6323810289316</v>
      </c>
      <c r="F88" s="5">
        <f t="shared" si="10"/>
        <v>1078.7885481190017</v>
      </c>
      <c r="H88" s="1">
        <f t="shared" si="11"/>
        <v>308495.95786629524</v>
      </c>
      <c r="I88" s="5">
        <f t="shared" si="12"/>
        <v>492578.38409155566</v>
      </c>
      <c r="J88">
        <f t="shared" si="13"/>
        <v>581208.41399113543</v>
      </c>
      <c r="K88">
        <f t="shared" si="14"/>
        <v>57.941577785780041</v>
      </c>
      <c r="L88">
        <f t="shared" si="15"/>
        <v>0.10943043061604839</v>
      </c>
      <c r="M88">
        <f t="shared" si="15"/>
        <v>6.6474835004234165E-2</v>
      </c>
    </row>
    <row r="89" spans="1:13">
      <c r="A89">
        <v>1.1000000000000001E-3</v>
      </c>
      <c r="B89">
        <v>393380</v>
      </c>
      <c r="C89">
        <v>55.73</v>
      </c>
      <c r="E89" s="5">
        <f t="shared" si="9"/>
        <v>849.03328230428565</v>
      </c>
      <c r="F89" s="5">
        <f t="shared" si="10"/>
        <v>1513.3431772427509</v>
      </c>
      <c r="H89" s="1">
        <f t="shared" si="11"/>
        <v>208607.21990703722</v>
      </c>
      <c r="I89" s="5">
        <f t="shared" si="12"/>
        <v>371827.95957432326</v>
      </c>
      <c r="J89">
        <f t="shared" si="13"/>
        <v>426348.4534023169</v>
      </c>
      <c r="K89">
        <f t="shared" si="14"/>
        <v>60.706199550398914</v>
      </c>
      <c r="L89">
        <f t="shared" si="15"/>
        <v>8.380815852945471E-2</v>
      </c>
      <c r="M89">
        <f t="shared" si="15"/>
        <v>8.9291217484279872E-2</v>
      </c>
    </row>
    <row r="90" spans="1:13">
      <c r="A90" s="1">
        <v>6.8400000000000004E-4</v>
      </c>
      <c r="B90">
        <v>293250</v>
      </c>
      <c r="C90">
        <v>57.2</v>
      </c>
      <c r="E90" s="5">
        <f t="shared" si="9"/>
        <v>1076.4588208527528</v>
      </c>
      <c r="F90" s="5">
        <f t="shared" si="10"/>
        <v>2156.7840729118957</v>
      </c>
      <c r="H90" s="1">
        <f t="shared" si="11"/>
        <v>137059.79857774207</v>
      </c>
      <c r="I90" s="5">
        <f t="shared" si="12"/>
        <v>274611.8893566319</v>
      </c>
      <c r="J90">
        <f t="shared" si="13"/>
        <v>306915.42509654071</v>
      </c>
      <c r="K90">
        <f t="shared" si="14"/>
        <v>63.476048831006644</v>
      </c>
      <c r="L90">
        <f t="shared" si="15"/>
        <v>4.6599915077717685E-2</v>
      </c>
      <c r="M90">
        <f t="shared" si="15"/>
        <v>0.109721133409207</v>
      </c>
    </row>
    <row r="91" spans="1:13">
      <c r="A91" s="1">
        <v>4.28E-4</v>
      </c>
      <c r="B91">
        <v>217340</v>
      </c>
      <c r="C91">
        <v>58.7</v>
      </c>
      <c r="E91" s="5">
        <f t="shared" si="9"/>
        <v>1368.8858199276724</v>
      </c>
      <c r="F91" s="5">
        <f t="shared" si="10"/>
        <v>3095.05417128299</v>
      </c>
      <c r="H91" s="1">
        <f t="shared" si="11"/>
        <v>88422.912012348359</v>
      </c>
      <c r="I91" s="5">
        <f t="shared" si="12"/>
        <v>199924.4193173596</v>
      </c>
      <c r="J91">
        <f t="shared" si="13"/>
        <v>218605.54615134295</v>
      </c>
      <c r="K91">
        <f t="shared" si="14"/>
        <v>66.141070399890339</v>
      </c>
      <c r="L91">
        <f t="shared" si="15"/>
        <v>5.822886497390942E-3</v>
      </c>
      <c r="M91">
        <f t="shared" si="15"/>
        <v>0.12676440204242478</v>
      </c>
    </row>
    <row r="92" spans="1:13">
      <c r="A92" s="1">
        <v>2.656E-4</v>
      </c>
      <c r="B92">
        <v>159020</v>
      </c>
      <c r="C92">
        <v>60.33</v>
      </c>
      <c r="E92" s="5">
        <f t="shared" si="9"/>
        <v>1758.6558107868887</v>
      </c>
      <c r="F92" s="5">
        <f t="shared" si="10"/>
        <v>4520.6779423527687</v>
      </c>
      <c r="H92" s="1">
        <f t="shared" si="11"/>
        <v>55296.134728332283</v>
      </c>
      <c r="I92" s="5">
        <f t="shared" si="12"/>
        <v>142140.38644201221</v>
      </c>
      <c r="J92">
        <f t="shared" si="13"/>
        <v>152517.38252992163</v>
      </c>
      <c r="K92">
        <f t="shared" si="14"/>
        <v>68.742730882752269</v>
      </c>
      <c r="L92">
        <f t="shared" si="15"/>
        <v>4.0891821595260808E-2</v>
      </c>
      <c r="M92">
        <f t="shared" si="15"/>
        <v>0.13944523259990504</v>
      </c>
    </row>
    <row r="93" spans="1:13">
      <c r="A93" s="1">
        <v>1.6559999999999999E-4</v>
      </c>
      <c r="B93">
        <v>115270</v>
      </c>
      <c r="C93">
        <v>61.99</v>
      </c>
      <c r="E93" s="5">
        <f t="shared" si="9"/>
        <v>2266.537942554492</v>
      </c>
      <c r="F93" s="5">
        <f t="shared" si="10"/>
        <v>6648.3515910087663</v>
      </c>
      <c r="H93" s="1">
        <f t="shared" si="11"/>
        <v>33986.638615787175</v>
      </c>
      <c r="I93" s="5">
        <f t="shared" si="12"/>
        <v>99691.745137805556</v>
      </c>
      <c r="J93">
        <f t="shared" si="13"/>
        <v>105325.85462753812</v>
      </c>
      <c r="K93">
        <f t="shared" si="14"/>
        <v>71.174869622035288</v>
      </c>
      <c r="L93">
        <f t="shared" si="15"/>
        <v>8.626828639248614E-2</v>
      </c>
      <c r="M93">
        <f t="shared" si="15"/>
        <v>0.14816695631610399</v>
      </c>
    </row>
    <row r="94" spans="1:13">
      <c r="A94" s="1">
        <v>1.032E-4</v>
      </c>
      <c r="B94">
        <v>82972</v>
      </c>
      <c r="C94">
        <v>63.69</v>
      </c>
      <c r="E94" s="5">
        <f t="shared" si="9"/>
        <v>2937.2450124887937</v>
      </c>
      <c r="F94" s="5">
        <f t="shared" si="10"/>
        <v>9878.3459459869573</v>
      </c>
      <c r="H94" s="1">
        <f t="shared" si="11"/>
        <v>20459.880833482417</v>
      </c>
      <c r="I94" s="5">
        <f t="shared" si="12"/>
        <v>68809.302604128054</v>
      </c>
      <c r="J94">
        <f t="shared" si="13"/>
        <v>71786.675982293295</v>
      </c>
      <c r="K94">
        <f t="shared" si="14"/>
        <v>73.440586712092937</v>
      </c>
      <c r="L94">
        <f t="shared" si="15"/>
        <v>0.13480841751080733</v>
      </c>
      <c r="M94">
        <f t="shared" si="15"/>
        <v>0.15309446870926269</v>
      </c>
    </row>
    <row r="95" spans="1:13">
      <c r="A95" s="1">
        <v>6.4399999999999993E-5</v>
      </c>
      <c r="B95">
        <v>59710</v>
      </c>
      <c r="C95">
        <v>65.42</v>
      </c>
      <c r="E95" s="5">
        <f t="shared" si="9"/>
        <v>3822.0994603978761</v>
      </c>
      <c r="F95" s="5">
        <f t="shared" si="10"/>
        <v>14794.92275583729</v>
      </c>
      <c r="H95" s="1">
        <f t="shared" si="11"/>
        <v>12109.974850450575</v>
      </c>
      <c r="I95" s="5">
        <f t="shared" si="12"/>
        <v>46876.368431526244</v>
      </c>
      <c r="J95">
        <f t="shared" si="13"/>
        <v>48415.342694302344</v>
      </c>
      <c r="K95">
        <f t="shared" si="14"/>
        <v>75.51498418298327</v>
      </c>
      <c r="L95">
        <f t="shared" si="15"/>
        <v>0.18915855477638011</v>
      </c>
      <c r="M95">
        <f t="shared" si="15"/>
        <v>0.15431036660017222</v>
      </c>
    </row>
    <row r="96" spans="1:13">
      <c r="A96" s="1">
        <v>4.0000000000000003E-5</v>
      </c>
      <c r="B96">
        <v>42684</v>
      </c>
      <c r="C96">
        <v>67.14</v>
      </c>
      <c r="E96" s="5">
        <f t="shared" si="9"/>
        <v>5009.081010262079</v>
      </c>
      <c r="F96" s="5">
        <f t="shared" si="10"/>
        <v>22436.026250556679</v>
      </c>
      <c r="H96" s="1">
        <f t="shared" si="11"/>
        <v>7012.3830429852242</v>
      </c>
      <c r="I96" s="5">
        <f t="shared" si="12"/>
        <v>31408.956994118045</v>
      </c>
      <c r="J96">
        <f t="shared" si="13"/>
        <v>32182.232604340916</v>
      </c>
      <c r="K96">
        <f t="shared" si="14"/>
        <v>77.414509060313051</v>
      </c>
      <c r="L96">
        <f t="shared" si="15"/>
        <v>0.24603522152701443</v>
      </c>
      <c r="M96">
        <f t="shared" si="15"/>
        <v>0.15303111498827898</v>
      </c>
    </row>
  </sheetData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I7" sqref="I7"/>
    </sheetView>
  </sheetViews>
  <sheetFormatPr defaultRowHeight="14.4"/>
  <sheetData>
    <row r="1" spans="1:7">
      <c r="B1">
        <v>0</v>
      </c>
      <c r="C1">
        <v>20</v>
      </c>
      <c r="D1">
        <v>40</v>
      </c>
      <c r="E1">
        <v>80</v>
      </c>
      <c r="F1">
        <v>160</v>
      </c>
      <c r="G1">
        <v>320</v>
      </c>
    </row>
    <row r="2" spans="1:7">
      <c r="A2" t="s">
        <v>0</v>
      </c>
      <c r="B2" s="1">
        <v>113511929.59621438</v>
      </c>
      <c r="C2" s="1">
        <v>131212759.70947692</v>
      </c>
      <c r="D2" s="1">
        <v>110169561.44925137</v>
      </c>
      <c r="E2" s="1">
        <v>107395756.70093375</v>
      </c>
      <c r="F2" s="1">
        <v>112485684.07726806</v>
      </c>
      <c r="G2" s="1">
        <v>106309640.83997042</v>
      </c>
    </row>
    <row r="3" spans="1:7">
      <c r="A3" t="s">
        <v>1</v>
      </c>
      <c r="B3" s="1">
        <v>50217263.271881476</v>
      </c>
      <c r="C3" s="1">
        <v>56190743.778350435</v>
      </c>
      <c r="D3" s="1">
        <v>53329904.788945615</v>
      </c>
      <c r="E3" s="1">
        <v>54567374.884081528</v>
      </c>
      <c r="F3" s="1">
        <v>62702927.944863543</v>
      </c>
      <c r="G3" s="1">
        <v>59236283.743186332</v>
      </c>
    </row>
    <row r="4" spans="1:7">
      <c r="A4" t="s">
        <v>2</v>
      </c>
      <c r="B4" s="1">
        <v>22693533.713743541</v>
      </c>
      <c r="C4" s="1">
        <v>25711886.227527186</v>
      </c>
      <c r="D4" s="1">
        <v>29317695.472009871</v>
      </c>
      <c r="E4" s="1">
        <v>32642488.140450191</v>
      </c>
      <c r="F4" s="1">
        <v>36463167.101076655</v>
      </c>
      <c r="G4" s="1">
        <v>39231407.373612419</v>
      </c>
    </row>
    <row r="5" spans="1:7">
      <c r="A5" t="s">
        <v>3</v>
      </c>
      <c r="B5" s="1">
        <v>7565398.5864840802</v>
      </c>
      <c r="C5" s="1">
        <v>9735510.0016607177</v>
      </c>
      <c r="D5" s="1">
        <v>11855628.085124638</v>
      </c>
      <c r="E5" s="1">
        <v>14243315.95618823</v>
      </c>
      <c r="F5" s="1">
        <v>18322429.542350706</v>
      </c>
      <c r="G5" s="1">
        <v>21620248.609920815</v>
      </c>
    </row>
    <row r="6" spans="1:7">
      <c r="A6" t="s">
        <v>4</v>
      </c>
      <c r="B6" s="1">
        <v>1489281.6941257294</v>
      </c>
      <c r="C6" s="1">
        <v>2442089.1314268657</v>
      </c>
      <c r="D6" s="1">
        <v>3630715.5841860152</v>
      </c>
      <c r="E6" s="1">
        <v>5143595.3711190447</v>
      </c>
      <c r="F6" s="1">
        <v>7085121.336145388</v>
      </c>
      <c r="G6" s="1">
        <v>10614686.131571494</v>
      </c>
    </row>
    <row r="7" spans="1:7">
      <c r="A7" t="s">
        <v>5</v>
      </c>
      <c r="B7" s="1">
        <v>267506.53182946448</v>
      </c>
      <c r="C7" s="1">
        <v>425682.68450100801</v>
      </c>
      <c r="D7" s="1">
        <v>714587.92484289664</v>
      </c>
      <c r="E7" s="1">
        <v>1196667.6437715157</v>
      </c>
      <c r="F7" s="1">
        <v>1975769.6473415322</v>
      </c>
      <c r="G7" s="1">
        <v>4168929.1383958277</v>
      </c>
    </row>
    <row r="8" spans="1:7">
      <c r="A8" t="s">
        <v>6</v>
      </c>
      <c r="B8" s="1">
        <v>17445.434393634947</v>
      </c>
      <c r="C8" s="1">
        <v>39028.979087251319</v>
      </c>
      <c r="D8" s="1">
        <v>90104.781969667834</v>
      </c>
      <c r="E8" s="1">
        <v>188788.38758649884</v>
      </c>
      <c r="F8" s="1">
        <v>369829.90394085925</v>
      </c>
      <c r="G8" s="1">
        <v>1105385.6339978543</v>
      </c>
    </row>
    <row r="9" spans="1:7">
      <c r="A9" t="s">
        <v>7</v>
      </c>
      <c r="B9" s="1">
        <v>3270.0549422624522</v>
      </c>
      <c r="C9" s="1">
        <v>5692.9427349556863</v>
      </c>
      <c r="D9" s="1">
        <v>10761.791909918555</v>
      </c>
      <c r="E9" s="1">
        <v>27272.074230928833</v>
      </c>
      <c r="F9" s="1">
        <v>68510.235387319699</v>
      </c>
      <c r="G9" s="1">
        <v>375990.84067898127</v>
      </c>
    </row>
    <row r="10" spans="1:7">
      <c r="A10" t="s">
        <v>8</v>
      </c>
      <c r="B10" s="1">
        <v>1.0000000277733048</v>
      </c>
      <c r="C10" s="1">
        <v>1.0000000277733048</v>
      </c>
      <c r="D10" s="1">
        <v>1.0000000277733048</v>
      </c>
      <c r="E10" s="1">
        <v>1.0000006866797582</v>
      </c>
      <c r="F10" s="1">
        <v>1.0000006866797582</v>
      </c>
      <c r="G10" s="1">
        <v>1.0000006866797582</v>
      </c>
    </row>
    <row r="11" spans="1:7">
      <c r="A11" t="s">
        <v>23</v>
      </c>
      <c r="B11" s="1">
        <v>1.0000000075971525</v>
      </c>
      <c r="C11" s="1">
        <v>1.0000000075971525</v>
      </c>
      <c r="D11" s="1">
        <v>1.0000000075971525</v>
      </c>
      <c r="E11" s="1">
        <v>1.0000010252321097</v>
      </c>
      <c r="F11" s="1">
        <v>1.0000010252321097</v>
      </c>
      <c r="G11" s="1">
        <v>1.0000010252321097</v>
      </c>
    </row>
  </sheetData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6"/>
  <sheetViews>
    <sheetView topLeftCell="H25" zoomScale="85" zoomScaleNormal="85" workbookViewId="0">
      <selection activeCell="M9" sqref="M9"/>
    </sheetView>
  </sheetViews>
  <sheetFormatPr defaultRowHeight="14.4"/>
  <cols>
    <col min="13" max="13" width="13.77734375" customWidth="1"/>
  </cols>
  <sheetData>
    <row r="1" spans="1:20">
      <c r="A1" t="s">
        <v>19</v>
      </c>
      <c r="B1" t="s">
        <v>20</v>
      </c>
      <c r="C1" t="s">
        <v>21</v>
      </c>
      <c r="E1" t="s">
        <v>27</v>
      </c>
      <c r="F1" t="s">
        <v>28</v>
      </c>
      <c r="G1" t="s">
        <v>25</v>
      </c>
      <c r="H1" t="s">
        <v>24</v>
      </c>
      <c r="I1" t="s">
        <v>30</v>
      </c>
      <c r="J1" t="s">
        <v>31</v>
      </c>
      <c r="L1" t="s">
        <v>0</v>
      </c>
      <c r="M1" s="5">
        <f t="shared" ref="M1:M10" si="0">10^R1</f>
        <v>113578627.26833223</v>
      </c>
      <c r="N1" t="s">
        <v>9</v>
      </c>
      <c r="O1" s="1">
        <f>10^P1</f>
        <v>1E-4</v>
      </c>
      <c r="P1">
        <v>-4</v>
      </c>
      <c r="Q1" s="1">
        <f>M1*O1</f>
        <v>11357.862726833224</v>
      </c>
      <c r="R1">
        <v>8.0552966154181291</v>
      </c>
      <c r="T1">
        <v>5</v>
      </c>
    </row>
    <row r="2" spans="1:20">
      <c r="A2">
        <v>30000</v>
      </c>
      <c r="B2" s="1">
        <v>189570000</v>
      </c>
      <c r="C2">
        <v>22.32</v>
      </c>
      <c r="E2" s="1">
        <f t="shared" ref="E2:E65" si="1">($M$1*A2^2*$O$1^2)/(1+A2^2*$O$1^2)+($M$2*A2^2*$O$2^2)/(1+A2^2*$O$2^2)+($M$3*A2^2*$O$3^2)/(1+A2^2*$O$3^2)+($M$4*A2^2*$O$4^2)/(1+A2^2*$O$4^2)+($M$5*A2^2*$O$5^2)/(1+A2^2*$O$5^2)+($M$6*A2^2*$O$6^2)/(1+A2^2*$O$6^2)+($M$7*A2^2*$O$7^2)/(1+A2^2*$O$7^2)+($M$8*A2^2*$O$8^2)/(1+A2^2*$O$8^2)+($M$9*A2^2*$O$9^2)/(1+A2^2*$O$9^2)+($M$10*A2^2*$O$10^2)/(1+A2^2*$O$10^2)</f>
        <v>184463256.98244211</v>
      </c>
      <c r="F2">
        <f t="shared" ref="F2:F65" si="2">($M$1*A2*$O$1)/(1+A2^2*$O$1^2)+($M$2*A2*$O$2)/(1+A2^2*$O$2^2)+($M$3*A2*$O$3)/(1+A2^2*$O$3^2)+($M$4*A2*$O$4)/(1+A2^2*$O$4^2)+($M$5*A2*$O$5)/(1+A2^2*$O$5^2)+($M$6*A2*$O$6)/(1+A2^2*$O$6^2)+($M$7*A2*$O$7)/(1+A2^2*$O$7^2)+($M$8*A2*$O$8)/(1+A2^2*$O$8^2)+($M$9*A2*$O$9)/(1+A2^2*$O$9^2)+($M$10*A2*$O$10)/(1+A2^2*$O$10^2)</f>
        <v>35825474.265504405</v>
      </c>
      <c r="G2">
        <f>(E2^2+F2^2)^0.5</f>
        <v>187909972.54781026</v>
      </c>
      <c r="H2">
        <f>DEGREES(ATAN(F2/E2))</f>
        <v>10.990855923414767</v>
      </c>
      <c r="I2">
        <f>ABS((G2-B2)/B2)</f>
        <v>8.756804621985248E-3</v>
      </c>
      <c r="J2">
        <f>ABS((H2-C2)/C2)</f>
        <v>0.50757813963195486</v>
      </c>
      <c r="L2" t="s">
        <v>1</v>
      </c>
      <c r="M2" s="5">
        <f t="shared" si="0"/>
        <v>50266239.593022317</v>
      </c>
      <c r="N2" t="s">
        <v>10</v>
      </c>
      <c r="O2" s="1">
        <f t="shared" ref="O2:O10" si="3">10^P2</f>
        <v>1E-3</v>
      </c>
      <c r="P2">
        <v>-3</v>
      </c>
      <c r="Q2" s="1">
        <f t="shared" ref="Q2:Q10" si="4">M2*O2</f>
        <v>50266.239593022321</v>
      </c>
      <c r="R2">
        <v>7.7012763969629967</v>
      </c>
      <c r="T2">
        <v>4</v>
      </c>
    </row>
    <row r="3" spans="1:20">
      <c r="A3">
        <v>18720</v>
      </c>
      <c r="B3" s="1">
        <v>167110000</v>
      </c>
      <c r="C3">
        <v>23.88</v>
      </c>
      <c r="E3" s="1">
        <f t="shared" si="1"/>
        <v>170518352.60662168</v>
      </c>
      <c r="F3">
        <f t="shared" si="2"/>
        <v>50005570.351095706</v>
      </c>
      <c r="G3">
        <f t="shared" ref="G3:G66" si="5">(E3^2+F3^2)^0.5</f>
        <v>177699368.71529549</v>
      </c>
      <c r="H3">
        <f t="shared" ref="H3:H66" si="6">DEGREES(ATAN(F3/E3))</f>
        <v>16.344104115948436</v>
      </c>
      <c r="I3">
        <f t="shared" ref="I3:J66" si="7">ABS((G3-B3)/B3)</f>
        <v>6.3367654331251827E-2</v>
      </c>
      <c r="J3">
        <f t="shared" si="7"/>
        <v>0.3155735294828963</v>
      </c>
      <c r="L3" t="s">
        <v>2</v>
      </c>
      <c r="M3" s="5">
        <f t="shared" si="0"/>
        <v>22689975.027838286</v>
      </c>
      <c r="N3" t="s">
        <v>11</v>
      </c>
      <c r="O3" s="1">
        <f t="shared" si="3"/>
        <v>0.01</v>
      </c>
      <c r="P3">
        <v>-2</v>
      </c>
      <c r="Q3" s="1">
        <f t="shared" si="4"/>
        <v>226899.75027838285</v>
      </c>
      <c r="R3">
        <v>7.3558340179088226</v>
      </c>
      <c r="T3">
        <v>3</v>
      </c>
    </row>
    <row r="4" spans="1:20">
      <c r="A4">
        <v>11640</v>
      </c>
      <c r="B4" s="1">
        <v>146560000</v>
      </c>
      <c r="C4">
        <v>25.29</v>
      </c>
      <c r="E4" s="1">
        <f t="shared" si="1"/>
        <v>147276356.61205569</v>
      </c>
      <c r="F4">
        <f t="shared" si="2"/>
        <v>60629017.131821781</v>
      </c>
      <c r="G4">
        <f t="shared" si="5"/>
        <v>159267708.38839912</v>
      </c>
      <c r="H4">
        <f t="shared" si="6"/>
        <v>22.375415259133643</v>
      </c>
      <c r="I4">
        <f t="shared" si="7"/>
        <v>8.6706525575867388E-2</v>
      </c>
      <c r="J4">
        <f t="shared" si="7"/>
        <v>0.11524652988795399</v>
      </c>
      <c r="L4" t="s">
        <v>3</v>
      </c>
      <c r="M4" s="5">
        <f t="shared" si="0"/>
        <v>7564302.9084096244</v>
      </c>
      <c r="N4" t="s">
        <v>12</v>
      </c>
      <c r="O4" s="1">
        <f t="shared" si="3"/>
        <v>0.1</v>
      </c>
      <c r="P4">
        <v>-1</v>
      </c>
      <c r="Q4" s="1">
        <f t="shared" si="4"/>
        <v>756430.29084096244</v>
      </c>
      <c r="R4">
        <v>6.878768911608331</v>
      </c>
      <c r="T4">
        <v>2</v>
      </c>
    </row>
    <row r="5" spans="1:20">
      <c r="A5">
        <v>7260</v>
      </c>
      <c r="B5" s="1">
        <v>127970000</v>
      </c>
      <c r="C5">
        <v>26.88</v>
      </c>
      <c r="E5" s="1">
        <f t="shared" si="1"/>
        <v>120560380.72644225</v>
      </c>
      <c r="F5">
        <f t="shared" si="2"/>
        <v>61115279.308204435</v>
      </c>
      <c r="G5">
        <f t="shared" si="5"/>
        <v>135166130.24653974</v>
      </c>
      <c r="H5">
        <f t="shared" si="6"/>
        <v>26.881668513060013</v>
      </c>
      <c r="I5">
        <f t="shared" si="7"/>
        <v>5.6232947148079561E-2</v>
      </c>
      <c r="J5">
        <f t="shared" si="7"/>
        <v>6.2072658482681398E-5</v>
      </c>
      <c r="L5" t="s">
        <v>4</v>
      </c>
      <c r="M5" s="5">
        <f t="shared" si="0"/>
        <v>1490189.4207153802</v>
      </c>
      <c r="N5" t="s">
        <v>13</v>
      </c>
      <c r="O5" s="1">
        <f t="shared" si="3"/>
        <v>1</v>
      </c>
      <c r="P5">
        <v>0</v>
      </c>
      <c r="Q5" s="1">
        <f t="shared" si="4"/>
        <v>1490189.4207153802</v>
      </c>
      <c r="R5">
        <v>6.1732414758906886</v>
      </c>
      <c r="T5">
        <v>1</v>
      </c>
    </row>
    <row r="6" spans="1:20">
      <c r="A6">
        <v>4518</v>
      </c>
      <c r="B6" s="1">
        <v>110460000</v>
      </c>
      <c r="C6">
        <v>28.35</v>
      </c>
      <c r="E6" s="1">
        <f t="shared" si="1"/>
        <v>99193723.696150869</v>
      </c>
      <c r="F6">
        <f t="shared" si="2"/>
        <v>53741144.320164323</v>
      </c>
      <c r="G6">
        <f t="shared" si="5"/>
        <v>112816246.23053655</v>
      </c>
      <c r="H6">
        <f t="shared" si="6"/>
        <v>28.447934902126715</v>
      </c>
      <c r="I6">
        <f t="shared" si="7"/>
        <v>2.1331217006486967E-2</v>
      </c>
      <c r="J6">
        <f t="shared" si="7"/>
        <v>3.4544939021768357E-3</v>
      </c>
      <c r="L6" t="s">
        <v>5</v>
      </c>
      <c r="M6" s="5">
        <f t="shared" si="0"/>
        <v>266492.84014907113</v>
      </c>
      <c r="N6" t="s">
        <v>14</v>
      </c>
      <c r="O6" s="1">
        <f t="shared" si="3"/>
        <v>10</v>
      </c>
      <c r="P6">
        <v>1</v>
      </c>
      <c r="Q6" s="1">
        <f t="shared" si="4"/>
        <v>2664928.4014907111</v>
      </c>
      <c r="R6">
        <v>5.4256855453493804</v>
      </c>
      <c r="T6">
        <v>0</v>
      </c>
    </row>
    <row r="7" spans="1:20">
      <c r="A7">
        <v>2814</v>
      </c>
      <c r="B7" s="1">
        <v>94843000</v>
      </c>
      <c r="C7">
        <v>29.88</v>
      </c>
      <c r="E7" s="1">
        <f t="shared" si="1"/>
        <v>84967609.809916303</v>
      </c>
      <c r="F7">
        <f t="shared" si="2"/>
        <v>46308622.168153912</v>
      </c>
      <c r="G7">
        <f t="shared" si="5"/>
        <v>96767676.441686973</v>
      </c>
      <c r="H7">
        <f t="shared" si="6"/>
        <v>28.591046838067147</v>
      </c>
      <c r="I7">
        <f t="shared" si="7"/>
        <v>2.0293289348575782E-2</v>
      </c>
      <c r="J7">
        <f t="shared" si="7"/>
        <v>4.3137656021849137E-2</v>
      </c>
      <c r="L7" t="s">
        <v>6</v>
      </c>
      <c r="M7" s="5">
        <f t="shared" si="0"/>
        <v>19297.987784889479</v>
      </c>
      <c r="N7" t="s">
        <v>15</v>
      </c>
      <c r="O7" s="1">
        <f t="shared" si="3"/>
        <v>100</v>
      </c>
      <c r="P7">
        <v>2</v>
      </c>
      <c r="Q7" s="1">
        <f t="shared" si="4"/>
        <v>1929798.778488948</v>
      </c>
      <c r="R7">
        <v>4.2855120271695304</v>
      </c>
      <c r="T7">
        <v>-1</v>
      </c>
    </row>
    <row r="8" spans="1:20">
      <c r="A8">
        <v>1752</v>
      </c>
      <c r="B8" s="1">
        <v>80588000</v>
      </c>
      <c r="C8">
        <v>31.51</v>
      </c>
      <c r="E8" s="1">
        <f t="shared" si="1"/>
        <v>73255149.82966274</v>
      </c>
      <c r="F8">
        <f t="shared" si="2"/>
        <v>42281876.052593984</v>
      </c>
      <c r="G8">
        <f t="shared" si="5"/>
        <v>84581759.375726268</v>
      </c>
      <c r="H8">
        <f t="shared" si="6"/>
        <v>29.992957647303861</v>
      </c>
      <c r="I8">
        <f t="shared" si="7"/>
        <v>4.9557742787093212E-2</v>
      </c>
      <c r="J8">
        <f t="shared" si="7"/>
        <v>4.8144790628249466E-2</v>
      </c>
      <c r="L8" t="s">
        <v>7</v>
      </c>
      <c r="M8" s="5">
        <f t="shared" si="0"/>
        <v>1876.7919174183444</v>
      </c>
      <c r="N8" t="s">
        <v>16</v>
      </c>
      <c r="O8" s="1">
        <f t="shared" si="3"/>
        <v>1000</v>
      </c>
      <c r="P8">
        <v>3</v>
      </c>
      <c r="Q8" s="1">
        <f t="shared" si="4"/>
        <v>1876791.9174183444</v>
      </c>
      <c r="R8">
        <v>3.2734161244452755</v>
      </c>
      <c r="T8">
        <v>-2</v>
      </c>
    </row>
    <row r="9" spans="1:20">
      <c r="A9">
        <v>1092</v>
      </c>
      <c r="B9" s="1">
        <v>68140000</v>
      </c>
      <c r="C9">
        <v>33.090000000000003</v>
      </c>
      <c r="E9" s="1">
        <f t="shared" si="1"/>
        <v>60520802.063638173</v>
      </c>
      <c r="F9">
        <f t="shared" si="2"/>
        <v>39423933.972040594</v>
      </c>
      <c r="G9">
        <f t="shared" si="5"/>
        <v>72228900.394910395</v>
      </c>
      <c r="H9">
        <f t="shared" si="6"/>
        <v>33.080675315286257</v>
      </c>
      <c r="I9">
        <f t="shared" si="7"/>
        <v>6.0007343629445188E-2</v>
      </c>
      <c r="J9">
        <f t="shared" si="7"/>
        <v>2.8179766436223864E-4</v>
      </c>
      <c r="L9" t="s">
        <v>8</v>
      </c>
      <c r="M9" s="5">
        <f t="shared" si="0"/>
        <v>159.21039075997672</v>
      </c>
      <c r="N9" t="s">
        <v>17</v>
      </c>
      <c r="O9" s="1">
        <f t="shared" si="3"/>
        <v>10000</v>
      </c>
      <c r="P9">
        <v>4</v>
      </c>
      <c r="Q9" s="1">
        <f t="shared" si="4"/>
        <v>1592103.9075997672</v>
      </c>
      <c r="R9">
        <v>2.2019714082663482</v>
      </c>
      <c r="T9">
        <v>-3</v>
      </c>
    </row>
    <row r="10" spans="1:20">
      <c r="A10">
        <v>678</v>
      </c>
      <c r="B10" s="1">
        <v>57069000</v>
      </c>
      <c r="C10">
        <v>34.68</v>
      </c>
      <c r="E10" s="1">
        <f t="shared" si="1"/>
        <v>47897125.272765823</v>
      </c>
      <c r="F10">
        <f t="shared" si="2"/>
        <v>34402395.957063533</v>
      </c>
      <c r="G10">
        <f t="shared" si="5"/>
        <v>58971683.518292099</v>
      </c>
      <c r="H10">
        <f t="shared" si="6"/>
        <v>35.688022871623403</v>
      </c>
      <c r="I10">
        <f t="shared" si="7"/>
        <v>3.3340053589376008E-2</v>
      </c>
      <c r="J10">
        <f t="shared" si="7"/>
        <v>2.9066403449348421E-2</v>
      </c>
      <c r="L10" t="s">
        <v>23</v>
      </c>
      <c r="M10" s="5">
        <f t="shared" si="0"/>
        <v>1</v>
      </c>
      <c r="N10" t="s">
        <v>22</v>
      </c>
      <c r="O10" s="1">
        <f t="shared" si="3"/>
        <v>100000</v>
      </c>
      <c r="P10">
        <v>5</v>
      </c>
      <c r="Q10" s="1">
        <f t="shared" si="4"/>
        <v>100000</v>
      </c>
      <c r="R10">
        <v>0</v>
      </c>
      <c r="T10">
        <v>-4</v>
      </c>
    </row>
    <row r="11" spans="1:20">
      <c r="A11">
        <v>424.2</v>
      </c>
      <c r="B11" s="1">
        <v>47460000</v>
      </c>
      <c r="C11">
        <v>36.54</v>
      </c>
      <c r="E11" s="1">
        <f t="shared" si="1"/>
        <v>38703316.215902396</v>
      </c>
      <c r="F11">
        <f t="shared" si="2"/>
        <v>28129552.469977401</v>
      </c>
      <c r="G11">
        <f t="shared" si="5"/>
        <v>47845777.329554848</v>
      </c>
      <c r="H11">
        <f t="shared" si="6"/>
        <v>36.009636965871323</v>
      </c>
      <c r="I11">
        <f t="shared" si="7"/>
        <v>8.1284730205404207E-3</v>
      </c>
      <c r="J11">
        <f t="shared" si="7"/>
        <v>1.4514587688250582E-2</v>
      </c>
    </row>
    <row r="12" spans="1:20">
      <c r="A12">
        <v>264.60000000000002</v>
      </c>
      <c r="B12" s="1">
        <v>39020000</v>
      </c>
      <c r="C12">
        <v>38.33</v>
      </c>
      <c r="E12" s="1">
        <f t="shared" si="1"/>
        <v>32554192.473336905</v>
      </c>
      <c r="F12">
        <f t="shared" si="2"/>
        <v>23228036.583010323</v>
      </c>
      <c r="G12">
        <f t="shared" si="5"/>
        <v>39991463.227703124</v>
      </c>
      <c r="H12">
        <f t="shared" si="6"/>
        <v>35.508580804507353</v>
      </c>
      <c r="I12">
        <f t="shared" si="7"/>
        <v>2.4896546071325583E-2</v>
      </c>
      <c r="J12">
        <f t="shared" si="7"/>
        <v>7.3608640633776284E-2</v>
      </c>
      <c r="L12" t="s">
        <v>29</v>
      </c>
      <c r="M12" s="4">
        <f>SUM(I2:I96)+SUM(J2:J96)</f>
        <v>10.209346935431832</v>
      </c>
    </row>
    <row r="13" spans="1:20">
      <c r="A13">
        <v>164.4</v>
      </c>
      <c r="B13" s="1">
        <v>31851000</v>
      </c>
      <c r="C13">
        <v>40.119999999999997</v>
      </c>
      <c r="E13" s="1">
        <f t="shared" si="1"/>
        <v>27229961.852347337</v>
      </c>
      <c r="F13">
        <f t="shared" si="2"/>
        <v>20454932.9566378</v>
      </c>
      <c r="G13">
        <f t="shared" si="5"/>
        <v>34056939.156959459</v>
      </c>
      <c r="H13">
        <f t="shared" si="6"/>
        <v>36.913587091422578</v>
      </c>
      <c r="I13">
        <f t="shared" si="7"/>
        <v>6.9258081597421098E-2</v>
      </c>
      <c r="J13">
        <f t="shared" si="7"/>
        <v>7.9920561031341472E-2</v>
      </c>
    </row>
    <row r="14" spans="1:20">
      <c r="A14">
        <v>102.6</v>
      </c>
      <c r="B14" s="1">
        <v>25778000</v>
      </c>
      <c r="C14">
        <v>42.01</v>
      </c>
      <c r="E14" s="1">
        <f t="shared" si="1"/>
        <v>21442703.975173291</v>
      </c>
      <c r="F14">
        <f t="shared" si="2"/>
        <v>18355145.498067707</v>
      </c>
      <c r="G14">
        <f t="shared" si="5"/>
        <v>28225890.951786581</v>
      </c>
      <c r="H14">
        <f t="shared" si="6"/>
        <v>40.563819891463702</v>
      </c>
      <c r="I14">
        <f t="shared" si="7"/>
        <v>9.4960468298028608E-2</v>
      </c>
      <c r="J14">
        <f t="shared" si="7"/>
        <v>3.4424663378631197E-2</v>
      </c>
    </row>
    <row r="15" spans="1:20">
      <c r="A15">
        <v>64.2</v>
      </c>
      <c r="B15" s="1">
        <v>20677000</v>
      </c>
      <c r="C15">
        <v>43.93</v>
      </c>
      <c r="E15" s="1">
        <f t="shared" si="1"/>
        <v>15996242.65012561</v>
      </c>
      <c r="F15">
        <f t="shared" si="2"/>
        <v>15432294.58141581</v>
      </c>
      <c r="G15">
        <f t="shared" si="5"/>
        <v>22226909.253634285</v>
      </c>
      <c r="H15">
        <f t="shared" si="6"/>
        <v>43.972005069693964</v>
      </c>
      <c r="I15">
        <f t="shared" si="7"/>
        <v>7.4958129981829338E-2</v>
      </c>
      <c r="J15">
        <f t="shared" si="7"/>
        <v>9.5618187329760997E-4</v>
      </c>
    </row>
    <row r="16" spans="1:20">
      <c r="A16">
        <v>39.840000000000003</v>
      </c>
      <c r="B16" s="1">
        <v>16506000</v>
      </c>
      <c r="C16">
        <v>45.92</v>
      </c>
      <c r="E16" s="1">
        <f t="shared" si="1"/>
        <v>12082599.808832658</v>
      </c>
      <c r="F16">
        <f t="shared" si="2"/>
        <v>12077540.46108284</v>
      </c>
      <c r="G16">
        <f t="shared" si="5"/>
        <v>17083799.39385546</v>
      </c>
      <c r="H16">
        <f t="shared" si="6"/>
        <v>44.988001755549519</v>
      </c>
      <c r="I16">
        <f t="shared" si="7"/>
        <v>3.5005415840025443E-2</v>
      </c>
      <c r="J16">
        <f t="shared" si="7"/>
        <v>2.0296129016778811E-2</v>
      </c>
    </row>
    <row r="17" spans="1:10">
      <c r="A17">
        <v>24.84</v>
      </c>
      <c r="B17" s="1">
        <v>13183000</v>
      </c>
      <c r="C17">
        <v>47.92</v>
      </c>
      <c r="E17" s="1">
        <f t="shared" si="1"/>
        <v>9635310.6637839116</v>
      </c>
      <c r="F17">
        <f t="shared" si="2"/>
        <v>9520089.768248247</v>
      </c>
      <c r="G17">
        <f t="shared" si="5"/>
        <v>13545158.573569117</v>
      </c>
      <c r="H17">
        <f t="shared" si="6"/>
        <v>44.655366567104132</v>
      </c>
      <c r="I17">
        <f t="shared" si="7"/>
        <v>2.7471635710317615E-2</v>
      </c>
      <c r="J17">
        <f t="shared" si="7"/>
        <v>6.8126741087142534E-2</v>
      </c>
    </row>
    <row r="18" spans="1:10">
      <c r="A18">
        <v>15.48</v>
      </c>
      <c r="B18" s="1">
        <v>10523000</v>
      </c>
      <c r="C18">
        <v>49.83</v>
      </c>
      <c r="E18" s="1">
        <f t="shared" si="1"/>
        <v>7652211.1775126699</v>
      </c>
      <c r="F18">
        <f t="shared" si="2"/>
        <v>7929294.1056481199</v>
      </c>
      <c r="G18">
        <f t="shared" si="5"/>
        <v>11019529.977232054</v>
      </c>
      <c r="H18">
        <f t="shared" si="6"/>
        <v>46.018772508794648</v>
      </c>
      <c r="I18">
        <f t="shared" si="7"/>
        <v>4.7185211178566368E-2</v>
      </c>
      <c r="J18">
        <f t="shared" si="7"/>
        <v>7.6484597455455564E-2</v>
      </c>
    </row>
    <row r="19" spans="1:10">
      <c r="A19">
        <v>9.66</v>
      </c>
      <c r="B19" s="1">
        <v>8304800</v>
      </c>
      <c r="C19">
        <v>51.78</v>
      </c>
      <c r="E19" s="1">
        <f t="shared" si="1"/>
        <v>5628133.6777652185</v>
      </c>
      <c r="F19">
        <f t="shared" si="2"/>
        <v>6702127.3942099018</v>
      </c>
      <c r="G19">
        <f t="shared" si="5"/>
        <v>8751822.6846191213</v>
      </c>
      <c r="H19">
        <f t="shared" si="6"/>
        <v>49.978028655963058</v>
      </c>
      <c r="I19">
        <f t="shared" si="7"/>
        <v>5.3827025890945145E-2</v>
      </c>
      <c r="J19">
        <f t="shared" si="7"/>
        <v>3.4800528081053356E-2</v>
      </c>
    </row>
    <row r="20" spans="1:10">
      <c r="A20">
        <v>6</v>
      </c>
      <c r="B20" s="1">
        <v>6489800</v>
      </c>
      <c r="C20">
        <v>53.75</v>
      </c>
      <c r="E20" s="1">
        <f t="shared" si="1"/>
        <v>3823224.5886981739</v>
      </c>
      <c r="F20">
        <f t="shared" si="2"/>
        <v>5309566.3704481665</v>
      </c>
      <c r="G20">
        <f t="shared" si="5"/>
        <v>6542823.648687196</v>
      </c>
      <c r="H20">
        <f t="shared" si="6"/>
        <v>54.243719215148765</v>
      </c>
      <c r="I20">
        <f t="shared" si="7"/>
        <v>8.1703055082122666E-3</v>
      </c>
      <c r="J20">
        <f t="shared" si="7"/>
        <v>9.1854737702095814E-3</v>
      </c>
    </row>
    <row r="21" spans="1:10">
      <c r="A21">
        <v>1250</v>
      </c>
      <c r="B21" s="1">
        <v>78662000</v>
      </c>
      <c r="C21">
        <v>33.04</v>
      </c>
      <c r="E21" s="1">
        <f t="shared" si="1"/>
        <v>64285027.368099004</v>
      </c>
      <c r="F21">
        <f t="shared" si="2"/>
        <v>40364403.635528617</v>
      </c>
      <c r="G21">
        <f t="shared" si="5"/>
        <v>75906849.65514715</v>
      </c>
      <c r="H21">
        <f t="shared" si="6"/>
        <v>32.124606231002417</v>
      </c>
      <c r="I21">
        <f t="shared" si="7"/>
        <v>3.5025175368702165E-2</v>
      </c>
      <c r="J21">
        <f t="shared" si="7"/>
        <v>2.7705622548352966E-2</v>
      </c>
    </row>
    <row r="22" spans="1:10">
      <c r="A22">
        <v>780</v>
      </c>
      <c r="B22" s="1">
        <v>65853000</v>
      </c>
      <c r="C22">
        <v>34.71</v>
      </c>
      <c r="E22" s="1">
        <f t="shared" si="1"/>
        <v>51364883.638518348</v>
      </c>
      <c r="F22">
        <f t="shared" si="2"/>
        <v>36143211.521411546</v>
      </c>
      <c r="G22">
        <f t="shared" si="5"/>
        <v>62806711.506653696</v>
      </c>
      <c r="H22">
        <f t="shared" si="6"/>
        <v>35.132367225936648</v>
      </c>
      <c r="I22">
        <f t="shared" si="7"/>
        <v>4.625891748813727E-2</v>
      </c>
      <c r="J22">
        <f t="shared" si="7"/>
        <v>1.2168459404685873E-2</v>
      </c>
    </row>
    <row r="23" spans="1:10">
      <c r="A23">
        <v>485</v>
      </c>
      <c r="B23" s="1">
        <v>54659000</v>
      </c>
      <c r="C23">
        <v>36.380000000000003</v>
      </c>
      <c r="E23" s="1">
        <f t="shared" si="1"/>
        <v>40942586.005964376</v>
      </c>
      <c r="F23">
        <f t="shared" si="2"/>
        <v>29878818.059111375</v>
      </c>
      <c r="G23">
        <f t="shared" si="5"/>
        <v>50685689.474103734</v>
      </c>
      <c r="H23">
        <f t="shared" si="6"/>
        <v>36.120980697290314</v>
      </c>
      <c r="I23">
        <f t="shared" si="7"/>
        <v>7.2692704328587529E-2</v>
      </c>
      <c r="J23">
        <f t="shared" si="7"/>
        <v>7.1198269024103557E-3</v>
      </c>
    </row>
    <row r="24" spans="1:10">
      <c r="A24">
        <v>302.5</v>
      </c>
      <c r="B24" s="1">
        <v>44973000</v>
      </c>
      <c r="C24">
        <v>38.020000000000003</v>
      </c>
      <c r="E24" s="1">
        <f t="shared" si="1"/>
        <v>34106592.182508908</v>
      </c>
      <c r="F24">
        <f t="shared" si="2"/>
        <v>24380064.508930188</v>
      </c>
      <c r="G24">
        <f t="shared" si="5"/>
        <v>41924302.925195724</v>
      </c>
      <c r="H24">
        <f t="shared" si="6"/>
        <v>35.557932186562816</v>
      </c>
      <c r="I24">
        <f t="shared" si="7"/>
        <v>6.7789497583089331E-2</v>
      </c>
      <c r="J24">
        <f t="shared" si="7"/>
        <v>6.4757175524386826E-2</v>
      </c>
    </row>
    <row r="25" spans="1:10">
      <c r="A25">
        <v>188.25</v>
      </c>
      <c r="B25" s="1">
        <v>36724000</v>
      </c>
      <c r="C25">
        <v>39.69</v>
      </c>
      <c r="E25" s="1">
        <f t="shared" si="1"/>
        <v>28777969.989799101</v>
      </c>
      <c r="F25">
        <f t="shared" si="2"/>
        <v>21085331.793036282</v>
      </c>
      <c r="G25">
        <f t="shared" si="5"/>
        <v>35675800.95185256</v>
      </c>
      <c r="H25">
        <f t="shared" si="6"/>
        <v>36.229861789682765</v>
      </c>
      <c r="I25">
        <f t="shared" si="7"/>
        <v>2.8542616494593179E-2</v>
      </c>
      <c r="J25">
        <f t="shared" si="7"/>
        <v>8.7179093230466936E-2</v>
      </c>
    </row>
    <row r="26" spans="1:10">
      <c r="A26">
        <v>117.25</v>
      </c>
      <c r="B26" s="1">
        <v>29714000</v>
      </c>
      <c r="C26">
        <v>41.42</v>
      </c>
      <c r="E26" s="1">
        <f t="shared" si="1"/>
        <v>23120185.937204592</v>
      </c>
      <c r="F26">
        <f t="shared" si="2"/>
        <v>19001571.40082318</v>
      </c>
      <c r="G26">
        <f t="shared" si="5"/>
        <v>29926622.152717043</v>
      </c>
      <c r="H26">
        <f t="shared" si="6"/>
        <v>39.4154401802517</v>
      </c>
      <c r="I26">
        <f t="shared" si="7"/>
        <v>7.1556220204968268E-3</v>
      </c>
      <c r="J26">
        <f t="shared" si="7"/>
        <v>4.839593963660796E-2</v>
      </c>
    </row>
    <row r="27" spans="1:10">
      <c r="A27">
        <v>73</v>
      </c>
      <c r="B27" s="1">
        <v>23833000</v>
      </c>
      <c r="C27">
        <v>43.21</v>
      </c>
      <c r="E27" s="1">
        <f t="shared" si="1"/>
        <v>17363191.87387298</v>
      </c>
      <c r="F27">
        <f t="shared" si="2"/>
        <v>16322416.222110432</v>
      </c>
      <c r="G27">
        <f t="shared" si="5"/>
        <v>23830688.269052207</v>
      </c>
      <c r="H27">
        <f t="shared" si="6"/>
        <v>43.230309874124764</v>
      </c>
      <c r="I27">
        <f t="shared" si="7"/>
        <v>9.6997060705430706E-5</v>
      </c>
      <c r="J27">
        <f t="shared" si="7"/>
        <v>4.7002717252402055E-4</v>
      </c>
    </row>
    <row r="28" spans="1:10">
      <c r="A28">
        <v>45.5</v>
      </c>
      <c r="B28" s="1">
        <v>18941000</v>
      </c>
      <c r="C28">
        <v>45.02</v>
      </c>
      <c r="E28" s="1">
        <f t="shared" si="1"/>
        <v>12990964.854687959</v>
      </c>
      <c r="F28">
        <f t="shared" si="2"/>
        <v>12971577.511214005</v>
      </c>
      <c r="G28">
        <f t="shared" si="5"/>
        <v>18358294.882291511</v>
      </c>
      <c r="H28">
        <f t="shared" si="6"/>
        <v>44.957214792954382</v>
      </c>
      <c r="I28">
        <f t="shared" si="7"/>
        <v>3.076422140903275E-2</v>
      </c>
      <c r="J28">
        <f t="shared" si="7"/>
        <v>1.3946069979036296E-3</v>
      </c>
    </row>
    <row r="29" spans="1:10">
      <c r="A29">
        <v>28.25</v>
      </c>
      <c r="B29" s="1">
        <v>14936000</v>
      </c>
      <c r="C29">
        <v>46.88</v>
      </c>
      <c r="E29" s="1">
        <f t="shared" si="1"/>
        <v>10216119.757861489</v>
      </c>
      <c r="F29">
        <f t="shared" si="2"/>
        <v>10109027.504020892</v>
      </c>
      <c r="G29">
        <f t="shared" si="5"/>
        <v>14372248.953591736</v>
      </c>
      <c r="H29">
        <f t="shared" si="6"/>
        <v>44.698114001151957</v>
      </c>
      <c r="I29">
        <f t="shared" si="7"/>
        <v>3.7744446063756293E-2</v>
      </c>
      <c r="J29">
        <f t="shared" si="7"/>
        <v>4.6541936835495845E-2</v>
      </c>
    </row>
    <row r="30" spans="1:10">
      <c r="A30">
        <v>17.675000000000001</v>
      </c>
      <c r="B30" s="1">
        <v>11635000</v>
      </c>
      <c r="C30">
        <v>48.81</v>
      </c>
      <c r="E30" s="1">
        <f t="shared" si="1"/>
        <v>8206793.7742596073</v>
      </c>
      <c r="F30">
        <f t="shared" si="2"/>
        <v>8305378.8812845889</v>
      </c>
      <c r="G30">
        <f t="shared" si="5"/>
        <v>11676077.355641076</v>
      </c>
      <c r="H30">
        <f t="shared" si="6"/>
        <v>45.342077542339119</v>
      </c>
      <c r="I30">
        <f t="shared" si="7"/>
        <v>3.5304989807543054E-3</v>
      </c>
      <c r="J30">
        <f t="shared" si="7"/>
        <v>7.104942547963293E-2</v>
      </c>
    </row>
    <row r="31" spans="1:10">
      <c r="A31">
        <v>11.025</v>
      </c>
      <c r="B31" s="1">
        <v>8985300</v>
      </c>
      <c r="C31">
        <v>50.79</v>
      </c>
      <c r="E31" s="1">
        <f t="shared" si="1"/>
        <v>6194616.7935178978</v>
      </c>
      <c r="F31">
        <f t="shared" si="2"/>
        <v>7051578.6268942533</v>
      </c>
      <c r="G31">
        <f t="shared" si="5"/>
        <v>9386055.5266739074</v>
      </c>
      <c r="H31">
        <f t="shared" si="6"/>
        <v>48.70158858256228</v>
      </c>
      <c r="I31">
        <f t="shared" si="7"/>
        <v>4.4601240545547441E-2</v>
      </c>
      <c r="J31">
        <f t="shared" si="7"/>
        <v>4.1118555176958435E-2</v>
      </c>
    </row>
    <row r="32" spans="1:10">
      <c r="A32">
        <v>6.85</v>
      </c>
      <c r="B32" s="1">
        <v>6862900</v>
      </c>
      <c r="C32">
        <v>52.8</v>
      </c>
      <c r="E32" s="1">
        <f t="shared" si="1"/>
        <v>4271050.4797726255</v>
      </c>
      <c r="F32">
        <f t="shared" si="2"/>
        <v>5712759.2235397361</v>
      </c>
      <c r="G32">
        <f t="shared" si="5"/>
        <v>7132845.8659152519</v>
      </c>
      <c r="H32">
        <f t="shared" si="6"/>
        <v>53.216976894332738</v>
      </c>
      <c r="I32">
        <f t="shared" si="7"/>
        <v>3.9334081206960893E-2</v>
      </c>
      <c r="J32">
        <f t="shared" si="7"/>
        <v>7.897289665392826E-3</v>
      </c>
    </row>
    <row r="33" spans="1:10">
      <c r="A33">
        <v>4.2750000000000004</v>
      </c>
      <c r="B33" s="1">
        <v>5195100</v>
      </c>
      <c r="C33">
        <v>54.86</v>
      </c>
      <c r="E33" s="1">
        <f t="shared" si="1"/>
        <v>2911708.2970439168</v>
      </c>
      <c r="F33">
        <f t="shared" si="2"/>
        <v>4302511.1262011863</v>
      </c>
      <c r="G33">
        <f t="shared" si="5"/>
        <v>5195156.1283718301</v>
      </c>
      <c r="H33">
        <f t="shared" si="6"/>
        <v>55.911970158233679</v>
      </c>
      <c r="I33">
        <f t="shared" si="7"/>
        <v>1.0804098444707192E-5</v>
      </c>
      <c r="J33">
        <f t="shared" si="7"/>
        <v>1.917554061672766E-2</v>
      </c>
    </row>
    <row r="34" spans="1:10">
      <c r="A34">
        <v>2.6749999999999998</v>
      </c>
      <c r="B34" s="1">
        <v>3880300</v>
      </c>
      <c r="C34">
        <v>56.95</v>
      </c>
      <c r="E34" s="1">
        <f t="shared" si="1"/>
        <v>2116646.2342368062</v>
      </c>
      <c r="F34">
        <f t="shared" si="2"/>
        <v>3158490.8056603302</v>
      </c>
      <c r="G34">
        <f t="shared" si="5"/>
        <v>3802138.2734389994</v>
      </c>
      <c r="H34">
        <f t="shared" si="6"/>
        <v>56.172188583921752</v>
      </c>
      <c r="I34">
        <f t="shared" si="7"/>
        <v>2.014321742159126E-2</v>
      </c>
      <c r="J34">
        <f t="shared" si="7"/>
        <v>1.3657794838950847E-2</v>
      </c>
    </row>
    <row r="35" spans="1:10">
      <c r="A35">
        <v>1.66</v>
      </c>
      <c r="B35" s="1">
        <v>2858400</v>
      </c>
      <c r="C35">
        <v>59.04</v>
      </c>
      <c r="E35" s="1">
        <f t="shared" si="1"/>
        <v>1589506.1550514239</v>
      </c>
      <c r="F35">
        <f t="shared" si="2"/>
        <v>2375633.1215070998</v>
      </c>
      <c r="G35">
        <f t="shared" si="5"/>
        <v>2858349.619089297</v>
      </c>
      <c r="H35">
        <f t="shared" si="6"/>
        <v>56.214018728229107</v>
      </c>
      <c r="I35">
        <f t="shared" si="7"/>
        <v>1.7625563498104204E-5</v>
      </c>
      <c r="J35">
        <f t="shared" si="7"/>
        <v>4.7865536445983951E-2</v>
      </c>
    </row>
    <row r="36" spans="1:10">
      <c r="A36">
        <v>1.0349999999999999</v>
      </c>
      <c r="B36" s="1">
        <v>2072600</v>
      </c>
      <c r="C36">
        <v>61.15</v>
      </c>
      <c r="E36" s="1">
        <f t="shared" si="1"/>
        <v>1138735.5133036205</v>
      </c>
      <c r="F36">
        <f t="shared" si="2"/>
        <v>1843556.7996933451</v>
      </c>
      <c r="G36">
        <f t="shared" si="5"/>
        <v>2166891.8392375815</v>
      </c>
      <c r="H36">
        <f t="shared" si="6"/>
        <v>58.297038820219193</v>
      </c>
      <c r="I36">
        <f t="shared" si="7"/>
        <v>4.5494470345257873E-2</v>
      </c>
      <c r="J36">
        <f t="shared" si="7"/>
        <v>4.6655129677527489E-2</v>
      </c>
    </row>
    <row r="37" spans="1:10">
      <c r="A37">
        <v>0.64500000000000002</v>
      </c>
      <c r="B37" s="1">
        <v>1480600</v>
      </c>
      <c r="C37">
        <v>63.22</v>
      </c>
      <c r="E37" s="1">
        <f t="shared" si="1"/>
        <v>751686.51487324247</v>
      </c>
      <c r="F37">
        <f t="shared" si="2"/>
        <v>1391398.8365182574</v>
      </c>
      <c r="G37">
        <f t="shared" si="5"/>
        <v>1581462.4051512075</v>
      </c>
      <c r="H37">
        <f t="shared" si="6"/>
        <v>61.620397314339918</v>
      </c>
      <c r="I37">
        <f t="shared" si="7"/>
        <v>6.8122656457657346E-2</v>
      </c>
      <c r="J37">
        <f t="shared" si="7"/>
        <v>2.5302162063588748E-2</v>
      </c>
    </row>
    <row r="38" spans="1:10">
      <c r="A38">
        <v>0.40250000000000002</v>
      </c>
      <c r="B38" s="1">
        <v>1056300</v>
      </c>
      <c r="C38">
        <v>65.12</v>
      </c>
      <c r="E38" s="1">
        <f t="shared" si="1"/>
        <v>492694.80376482563</v>
      </c>
      <c r="F38">
        <f t="shared" si="2"/>
        <v>999121.41949731647</v>
      </c>
      <c r="G38">
        <f t="shared" si="5"/>
        <v>1113998.1061721751</v>
      </c>
      <c r="H38">
        <f t="shared" si="6"/>
        <v>63.75080052769286</v>
      </c>
      <c r="I38">
        <f t="shared" si="7"/>
        <v>5.4622840265242022E-2</v>
      </c>
      <c r="J38">
        <f t="shared" si="7"/>
        <v>2.1025790422407011E-2</v>
      </c>
    </row>
    <row r="39" spans="1:10">
      <c r="A39">
        <v>0.25</v>
      </c>
      <c r="B39">
        <v>753890</v>
      </c>
      <c r="C39">
        <v>66.930000000000007</v>
      </c>
      <c r="E39" s="1">
        <f t="shared" si="1"/>
        <v>343567.30126804527</v>
      </c>
      <c r="F39">
        <f t="shared" si="2"/>
        <v>704425.20700410253</v>
      </c>
      <c r="G39">
        <f t="shared" si="5"/>
        <v>783743.17398200068</v>
      </c>
      <c r="H39">
        <f t="shared" si="6"/>
        <v>64.000251550856646</v>
      </c>
      <c r="I39">
        <f t="shared" si="7"/>
        <v>3.9598845961613338E-2</v>
      </c>
      <c r="J39">
        <f t="shared" si="7"/>
        <v>4.377332211479696E-2</v>
      </c>
    </row>
    <row r="40" spans="1:10">
      <c r="A40">
        <v>50</v>
      </c>
      <c r="B40" s="1">
        <v>21487000</v>
      </c>
      <c r="C40">
        <v>45.62</v>
      </c>
      <c r="E40" s="1">
        <f t="shared" si="1"/>
        <v>13716975.146648506</v>
      </c>
      <c r="F40">
        <f t="shared" si="2"/>
        <v>13635915.70813127</v>
      </c>
      <c r="G40">
        <f t="shared" si="5"/>
        <v>19341499.537859879</v>
      </c>
      <c r="H40">
        <f t="shared" si="6"/>
        <v>44.830206242344254</v>
      </c>
      <c r="I40">
        <f t="shared" si="7"/>
        <v>9.9851094249551853E-2</v>
      </c>
      <c r="J40">
        <f t="shared" si="7"/>
        <v>1.7312445367289434E-2</v>
      </c>
    </row>
    <row r="41" spans="1:10">
      <c r="A41">
        <v>31.2</v>
      </c>
      <c r="B41" s="1">
        <v>16851000</v>
      </c>
      <c r="C41">
        <v>47.88</v>
      </c>
      <c r="E41" s="1">
        <f t="shared" si="1"/>
        <v>10698897.667268127</v>
      </c>
      <c r="F41">
        <f t="shared" si="2"/>
        <v>10619593.642686298</v>
      </c>
      <c r="G41">
        <f t="shared" si="5"/>
        <v>15074554.070700023</v>
      </c>
      <c r="H41">
        <f t="shared" si="6"/>
        <v>44.78686273423952</v>
      </c>
      <c r="I41">
        <f t="shared" si="7"/>
        <v>0.10542080169129291</v>
      </c>
      <c r="J41">
        <f t="shared" si="7"/>
        <v>6.4601864364254025E-2</v>
      </c>
    </row>
    <row r="42" spans="1:10">
      <c r="A42">
        <v>19.399999999999999</v>
      </c>
      <c r="B42" s="1">
        <v>13060000</v>
      </c>
      <c r="C42">
        <v>49.89</v>
      </c>
      <c r="E42" s="1">
        <f t="shared" si="1"/>
        <v>8592750.3292845637</v>
      </c>
      <c r="F42">
        <f t="shared" si="2"/>
        <v>8595930.0780301653</v>
      </c>
      <c r="G42">
        <f t="shared" si="5"/>
        <v>12154232.683629341</v>
      </c>
      <c r="H42">
        <f t="shared" si="6"/>
        <v>45.010599195321547</v>
      </c>
      <c r="I42">
        <f t="shared" si="7"/>
        <v>6.9354312126390399E-2</v>
      </c>
      <c r="J42">
        <f t="shared" si="7"/>
        <v>9.7803183096381113E-2</v>
      </c>
    </row>
    <row r="43" spans="1:10">
      <c r="A43">
        <v>12.1</v>
      </c>
      <c r="B43" s="1">
        <v>10011000</v>
      </c>
      <c r="C43">
        <v>51.81</v>
      </c>
      <c r="E43" s="1">
        <f t="shared" si="1"/>
        <v>6597324.2590031549</v>
      </c>
      <c r="F43">
        <f t="shared" si="2"/>
        <v>7290434.0757932309</v>
      </c>
      <c r="G43">
        <f t="shared" si="5"/>
        <v>9832350.5018850211</v>
      </c>
      <c r="H43">
        <f t="shared" si="6"/>
        <v>47.857145381545457</v>
      </c>
      <c r="I43">
        <f t="shared" si="7"/>
        <v>1.7845319959542392E-2</v>
      </c>
      <c r="J43">
        <f t="shared" si="7"/>
        <v>7.6295205914969008E-2</v>
      </c>
    </row>
    <row r="44" spans="1:10">
      <c r="A44">
        <v>7.53</v>
      </c>
      <c r="B44" s="1">
        <v>7608600</v>
      </c>
      <c r="C44">
        <v>53.72</v>
      </c>
      <c r="E44" s="1">
        <f t="shared" si="1"/>
        <v>4620066.5897930218</v>
      </c>
      <c r="F44">
        <f t="shared" si="2"/>
        <v>5995864.367415864</v>
      </c>
      <c r="G44">
        <f t="shared" si="5"/>
        <v>7569372.814610796</v>
      </c>
      <c r="H44">
        <f t="shared" si="6"/>
        <v>52.38423089843721</v>
      </c>
      <c r="I44">
        <f t="shared" si="7"/>
        <v>5.1556377505985271E-3</v>
      </c>
      <c r="J44">
        <f t="shared" si="7"/>
        <v>2.4865396529463686E-2</v>
      </c>
    </row>
    <row r="45" spans="1:10">
      <c r="A45">
        <v>4.6900000000000004</v>
      </c>
      <c r="B45" s="1">
        <v>5726300</v>
      </c>
      <c r="C45">
        <v>55.64</v>
      </c>
      <c r="E45" s="1">
        <f t="shared" si="1"/>
        <v>3127880.8190696849</v>
      </c>
      <c r="F45">
        <f t="shared" si="2"/>
        <v>4568487.1922353553</v>
      </c>
      <c r="G45">
        <f t="shared" si="5"/>
        <v>5536669.9056312293</v>
      </c>
      <c r="H45">
        <f t="shared" si="6"/>
        <v>55.60194378866538</v>
      </c>
      <c r="I45">
        <f t="shared" si="7"/>
        <v>3.3115640879585545E-2</v>
      </c>
      <c r="J45">
        <f t="shared" si="7"/>
        <v>6.8397216633033994E-4</v>
      </c>
    </row>
    <row r="46" spans="1:10">
      <c r="A46">
        <v>2.92</v>
      </c>
      <c r="B46" s="1">
        <v>4260200</v>
      </c>
      <c r="C46">
        <v>57.56</v>
      </c>
      <c r="E46" s="1">
        <f t="shared" si="1"/>
        <v>2235336.7566711688</v>
      </c>
      <c r="F46">
        <f t="shared" si="2"/>
        <v>3343117.7616873197</v>
      </c>
      <c r="G46">
        <f t="shared" si="5"/>
        <v>4021587.5949970819</v>
      </c>
      <c r="H46">
        <f t="shared" si="6"/>
        <v>56.231794079058517</v>
      </c>
      <c r="I46">
        <f t="shared" si="7"/>
        <v>5.6009672081807918E-2</v>
      </c>
      <c r="J46">
        <f t="shared" si="7"/>
        <v>2.3075154985084875E-2</v>
      </c>
    </row>
    <row r="47" spans="1:10">
      <c r="A47">
        <v>1.82</v>
      </c>
      <c r="B47" s="1">
        <v>3132400</v>
      </c>
      <c r="C47">
        <v>59.48</v>
      </c>
      <c r="E47" s="1">
        <f t="shared" si="1"/>
        <v>1681865.4985662682</v>
      </c>
      <c r="F47">
        <f t="shared" si="2"/>
        <v>2501162.8422383261</v>
      </c>
      <c r="G47">
        <f t="shared" si="5"/>
        <v>3014048.2940160837</v>
      </c>
      <c r="H47">
        <f t="shared" si="6"/>
        <v>56.081794839415679</v>
      </c>
      <c r="I47">
        <f t="shared" si="7"/>
        <v>3.7783075591851713E-2</v>
      </c>
      <c r="J47">
        <f t="shared" si="7"/>
        <v>5.7131895773105554E-2</v>
      </c>
    </row>
    <row r="48" spans="1:10">
      <c r="A48">
        <v>1.1299999999999999</v>
      </c>
      <c r="B48" s="1">
        <v>2276800</v>
      </c>
      <c r="C48">
        <v>61.38</v>
      </c>
      <c r="E48" s="1">
        <f t="shared" si="1"/>
        <v>1219796.5516015808</v>
      </c>
      <c r="F48">
        <f t="shared" si="2"/>
        <v>1933125.4340937806</v>
      </c>
      <c r="G48">
        <f t="shared" si="5"/>
        <v>2285799.1099918154</v>
      </c>
      <c r="H48">
        <f t="shared" si="6"/>
        <v>57.748193049380795</v>
      </c>
      <c r="I48">
        <f t="shared" si="7"/>
        <v>3.9525254707551858E-3</v>
      </c>
      <c r="J48">
        <f t="shared" si="7"/>
        <v>5.9169223698585981E-2</v>
      </c>
    </row>
    <row r="49" spans="1:10">
      <c r="A49">
        <v>0.70699999999999996</v>
      </c>
      <c r="B49" s="1">
        <v>1640400</v>
      </c>
      <c r="C49">
        <v>63.26</v>
      </c>
      <c r="E49" s="1">
        <f t="shared" si="1"/>
        <v>818008.68942559871</v>
      </c>
      <c r="F49">
        <f t="shared" si="2"/>
        <v>1475791.0682528273</v>
      </c>
      <c r="G49">
        <f t="shared" si="5"/>
        <v>1687334.4342810665</v>
      </c>
      <c r="H49">
        <f t="shared" si="6"/>
        <v>61.00105899712343</v>
      </c>
      <c r="I49">
        <f t="shared" si="7"/>
        <v>2.8611579054539458E-2</v>
      </c>
      <c r="J49">
        <f t="shared" si="7"/>
        <v>3.5708836593053565E-2</v>
      </c>
    </row>
    <row r="50" spans="1:10">
      <c r="A50">
        <v>0.441</v>
      </c>
      <c r="B50" s="1">
        <v>1170700</v>
      </c>
      <c r="C50">
        <v>65.069999999999993</v>
      </c>
      <c r="E50" s="1">
        <f t="shared" si="1"/>
        <v>532546.25611290801</v>
      </c>
      <c r="F50">
        <f t="shared" si="2"/>
        <v>1068265.9138263445</v>
      </c>
      <c r="G50">
        <f t="shared" si="5"/>
        <v>1193648.8501829631</v>
      </c>
      <c r="H50">
        <f t="shared" si="6"/>
        <v>63.503070633910369</v>
      </c>
      <c r="I50">
        <f t="shared" si="7"/>
        <v>1.9602673770362237E-2</v>
      </c>
      <c r="J50">
        <f t="shared" si="7"/>
        <v>2.4080672600117176E-2</v>
      </c>
    </row>
    <row r="51" spans="1:10">
      <c r="A51">
        <v>0.27400000000000002</v>
      </c>
      <c r="B51">
        <v>827640</v>
      </c>
      <c r="C51">
        <v>66.81</v>
      </c>
      <c r="E51" s="1">
        <f t="shared" si="1"/>
        <v>366391.66369694547</v>
      </c>
      <c r="F51">
        <f t="shared" si="2"/>
        <v>752497.94129270897</v>
      </c>
      <c r="G51">
        <f t="shared" si="5"/>
        <v>836956.39245804248</v>
      </c>
      <c r="H51">
        <f t="shared" si="6"/>
        <v>64.038523635309133</v>
      </c>
      <c r="I51">
        <f t="shared" si="7"/>
        <v>1.1256575876036054E-2</v>
      </c>
      <c r="J51">
        <f t="shared" si="7"/>
        <v>4.1482957112571009E-2</v>
      </c>
    </row>
    <row r="52" spans="1:10">
      <c r="A52">
        <v>0.17100000000000001</v>
      </c>
      <c r="B52">
        <v>579450</v>
      </c>
      <c r="C52">
        <v>68.459999999999994</v>
      </c>
      <c r="E52" s="1">
        <f t="shared" si="1"/>
        <v>264465.90179348888</v>
      </c>
      <c r="F52">
        <f t="shared" si="2"/>
        <v>543497.05514014978</v>
      </c>
      <c r="G52">
        <f t="shared" si="5"/>
        <v>604426.39101668808</v>
      </c>
      <c r="H52">
        <f t="shared" si="6"/>
        <v>64.052425570622674</v>
      </c>
      <c r="I52">
        <f t="shared" si="7"/>
        <v>4.3103617252028791E-2</v>
      </c>
      <c r="J52">
        <f t="shared" si="7"/>
        <v>6.438174743466725E-2</v>
      </c>
    </row>
    <row r="53" spans="1:10">
      <c r="A53">
        <v>0.107</v>
      </c>
      <c r="B53">
        <v>401030</v>
      </c>
      <c r="C53">
        <v>70.05</v>
      </c>
      <c r="E53" s="1">
        <f t="shared" si="1"/>
        <v>181176.2513843193</v>
      </c>
      <c r="F53">
        <f t="shared" si="2"/>
        <v>404193.82729083562</v>
      </c>
      <c r="G53">
        <f t="shared" si="5"/>
        <v>442941.85181092104</v>
      </c>
      <c r="H53">
        <f t="shared" si="6"/>
        <v>65.85612057034237</v>
      </c>
      <c r="I53">
        <f t="shared" si="7"/>
        <v>0.10451051495130299</v>
      </c>
      <c r="J53">
        <f t="shared" si="7"/>
        <v>5.9869799138581412E-2</v>
      </c>
    </row>
    <row r="54" spans="1:10">
      <c r="A54">
        <v>6.6400000000000001E-2</v>
      </c>
      <c r="B54">
        <v>273990</v>
      </c>
      <c r="C54">
        <v>71.58</v>
      </c>
      <c r="E54" s="1">
        <f t="shared" si="1"/>
        <v>109335.08755382836</v>
      </c>
      <c r="F54">
        <f t="shared" si="2"/>
        <v>293573.72834894649</v>
      </c>
      <c r="G54">
        <f t="shared" si="5"/>
        <v>313272.55760296708</v>
      </c>
      <c r="H54">
        <f t="shared" si="6"/>
        <v>69.573258494874281</v>
      </c>
      <c r="I54">
        <f t="shared" si="7"/>
        <v>0.14337223111415409</v>
      </c>
      <c r="J54">
        <f t="shared" si="7"/>
        <v>2.8034946984153635E-2</v>
      </c>
    </row>
    <row r="55" spans="1:10">
      <c r="A55">
        <v>4.1399999999999999E-2</v>
      </c>
      <c r="B55">
        <v>184360</v>
      </c>
      <c r="C55">
        <v>73.05</v>
      </c>
      <c r="E55" s="1">
        <f t="shared" si="1"/>
        <v>61946.040647330512</v>
      </c>
      <c r="F55">
        <f t="shared" si="2"/>
        <v>203484.00405670152</v>
      </c>
      <c r="G55">
        <f t="shared" si="5"/>
        <v>212704.14161183708</v>
      </c>
      <c r="H55">
        <f t="shared" si="6"/>
        <v>73.068331207016485</v>
      </c>
      <c r="I55">
        <f t="shared" si="7"/>
        <v>0.15374344549705513</v>
      </c>
      <c r="J55">
        <f t="shared" si="7"/>
        <v>2.509405477958574E-4</v>
      </c>
    </row>
    <row r="56" spans="1:10">
      <c r="A56">
        <v>2.58E-2</v>
      </c>
      <c r="B56">
        <v>123690</v>
      </c>
      <c r="C56">
        <v>74.459999999999994</v>
      </c>
      <c r="E56" s="1">
        <f t="shared" si="1"/>
        <v>36486.586753553122</v>
      </c>
      <c r="F56">
        <f t="shared" si="2"/>
        <v>136421.31215276694</v>
      </c>
      <c r="G56">
        <f t="shared" si="5"/>
        <v>141216.30721133886</v>
      </c>
      <c r="H56">
        <f t="shared" si="6"/>
        <v>75.026411962415324</v>
      </c>
      <c r="I56">
        <f t="shared" si="7"/>
        <v>0.14169542575259814</v>
      </c>
      <c r="J56">
        <f t="shared" si="7"/>
        <v>7.6069293904825431E-3</v>
      </c>
    </row>
    <row r="57" spans="1:10">
      <c r="A57">
        <v>1.61E-2</v>
      </c>
      <c r="B57">
        <v>83221</v>
      </c>
      <c r="C57">
        <v>75.760000000000005</v>
      </c>
      <c r="E57" s="1">
        <f t="shared" si="1"/>
        <v>23095.039511766161</v>
      </c>
      <c r="F57">
        <f t="shared" si="2"/>
        <v>91397.441934747694</v>
      </c>
      <c r="G57">
        <f t="shared" si="5"/>
        <v>94270.213971676203</v>
      </c>
      <c r="H57">
        <f t="shared" si="6"/>
        <v>75.818895285452996</v>
      </c>
      <c r="I57">
        <f t="shared" si="7"/>
        <v>0.1327695410013843</v>
      </c>
      <c r="J57">
        <f t="shared" si="7"/>
        <v>7.7739289140695239E-4</v>
      </c>
    </row>
    <row r="58" spans="1:10">
      <c r="A58">
        <v>0.01</v>
      </c>
      <c r="B58">
        <v>54942</v>
      </c>
      <c r="C58">
        <v>77.040000000000006</v>
      </c>
      <c r="E58" s="1">
        <f t="shared" si="1"/>
        <v>14462.741530718731</v>
      </c>
      <c r="F58">
        <f t="shared" si="2"/>
        <v>61571.775550902734</v>
      </c>
      <c r="G58">
        <f t="shared" si="5"/>
        <v>63247.56467307749</v>
      </c>
      <c r="H58">
        <f t="shared" si="6"/>
        <v>76.781291857934562</v>
      </c>
      <c r="I58">
        <f t="shared" si="7"/>
        <v>0.15116968208433421</v>
      </c>
      <c r="J58">
        <f t="shared" si="7"/>
        <v>3.3581015325213422E-3</v>
      </c>
    </row>
    <row r="59" spans="1:10">
      <c r="A59">
        <v>2.5</v>
      </c>
      <c r="B59" s="1">
        <v>3997600</v>
      </c>
      <c r="C59">
        <v>59.7</v>
      </c>
      <c r="E59" s="1">
        <f t="shared" si="1"/>
        <v>2031500.4980742231</v>
      </c>
      <c r="F59">
        <f t="shared" si="2"/>
        <v>3025369.5673997006</v>
      </c>
      <c r="G59">
        <f t="shared" si="5"/>
        <v>3644153.5770359719</v>
      </c>
      <c r="H59">
        <f t="shared" si="6"/>
        <v>56.1190984462853</v>
      </c>
      <c r="I59">
        <f t="shared" si="7"/>
        <v>8.8414654533727252E-2</v>
      </c>
      <c r="J59">
        <f t="shared" si="7"/>
        <v>5.9981600564735393E-2</v>
      </c>
    </row>
    <row r="60" spans="1:10">
      <c r="A60">
        <v>1.56</v>
      </c>
      <c r="B60" s="1">
        <v>3281300</v>
      </c>
      <c r="C60">
        <v>61.17</v>
      </c>
      <c r="E60" s="1">
        <f t="shared" si="1"/>
        <v>1528280.8368284577</v>
      </c>
      <c r="F60">
        <f t="shared" si="2"/>
        <v>2296188.2403207198</v>
      </c>
      <c r="G60">
        <f t="shared" si="5"/>
        <v>2758282.5727623072</v>
      </c>
      <c r="H60">
        <f t="shared" si="6"/>
        <v>56.353337111952015</v>
      </c>
      <c r="I60">
        <f t="shared" si="7"/>
        <v>0.15939335849745306</v>
      </c>
      <c r="J60">
        <f t="shared" si="7"/>
        <v>7.8742241099362204E-2</v>
      </c>
    </row>
    <row r="61" spans="1:10">
      <c r="A61">
        <v>0.97</v>
      </c>
      <c r="B61" s="1">
        <v>2397100</v>
      </c>
      <c r="C61">
        <v>62.86</v>
      </c>
      <c r="E61" s="1">
        <f t="shared" si="1"/>
        <v>1080122.1454994343</v>
      </c>
      <c r="F61">
        <f t="shared" si="2"/>
        <v>1778880.0376693145</v>
      </c>
      <c r="G61">
        <f t="shared" si="5"/>
        <v>2081124.2244557827</v>
      </c>
      <c r="H61">
        <f t="shared" si="6"/>
        <v>58.734201213318805</v>
      </c>
      <c r="I61">
        <f t="shared" si="7"/>
        <v>0.13181585062960133</v>
      </c>
      <c r="J61">
        <f t="shared" si="7"/>
        <v>6.5634724573356576E-2</v>
      </c>
    </row>
    <row r="62" spans="1:10">
      <c r="A62">
        <v>0.60499999999999998</v>
      </c>
      <c r="B62" s="1">
        <v>1712200</v>
      </c>
      <c r="C62">
        <v>65.12</v>
      </c>
      <c r="E62" s="1">
        <f t="shared" si="1"/>
        <v>708465.74022862839</v>
      </c>
      <c r="F62">
        <f t="shared" si="2"/>
        <v>1333713.5377869897</v>
      </c>
      <c r="G62">
        <f t="shared" si="5"/>
        <v>1510203.7961659301</v>
      </c>
      <c r="H62">
        <f t="shared" si="6"/>
        <v>62.02285675307342</v>
      </c>
      <c r="I62">
        <f t="shared" si="7"/>
        <v>0.11797465473313275</v>
      </c>
      <c r="J62">
        <f t="shared" si="7"/>
        <v>4.7560553546169913E-2</v>
      </c>
    </row>
    <row r="63" spans="1:10">
      <c r="A63">
        <v>0.3765</v>
      </c>
      <c r="B63" s="1">
        <v>1210100</v>
      </c>
      <c r="C63">
        <v>67.010000000000005</v>
      </c>
      <c r="E63" s="1">
        <f t="shared" si="1"/>
        <v>466301.33094545122</v>
      </c>
      <c r="F63">
        <f t="shared" si="2"/>
        <v>951054.81171363452</v>
      </c>
      <c r="G63">
        <f t="shared" si="5"/>
        <v>1059217.7236645713</v>
      </c>
      <c r="H63">
        <f t="shared" si="6"/>
        <v>63.881327824740232</v>
      </c>
      <c r="I63">
        <f t="shared" si="7"/>
        <v>0.12468579153411181</v>
      </c>
      <c r="J63">
        <f t="shared" si="7"/>
        <v>4.6689631029096741E-2</v>
      </c>
    </row>
    <row r="64" spans="1:10">
      <c r="A64">
        <v>0.23449999999999999</v>
      </c>
      <c r="B64">
        <v>846580</v>
      </c>
      <c r="C64">
        <v>68.66</v>
      </c>
      <c r="E64" s="1">
        <f t="shared" si="1"/>
        <v>328747.20476793405</v>
      </c>
      <c r="F64">
        <f t="shared" si="2"/>
        <v>673165.06154801021</v>
      </c>
      <c r="G64">
        <f t="shared" si="5"/>
        <v>749150.13497406943</v>
      </c>
      <c r="H64">
        <f t="shared" si="6"/>
        <v>63.970945588859394</v>
      </c>
      <c r="I64">
        <f t="shared" si="7"/>
        <v>0.11508642423153224</v>
      </c>
      <c r="J64">
        <f t="shared" si="7"/>
        <v>6.829383063123512E-2</v>
      </c>
    </row>
    <row r="65" spans="1:10">
      <c r="A65">
        <v>0.14599999999999999</v>
      </c>
      <c r="B65">
        <v>587020</v>
      </c>
      <c r="C65">
        <v>70.209999999999994</v>
      </c>
      <c r="E65" s="1">
        <f t="shared" si="1"/>
        <v>235403.08417974543</v>
      </c>
      <c r="F65">
        <f t="shared" si="2"/>
        <v>491138.09960112354</v>
      </c>
      <c r="G65">
        <f t="shared" si="5"/>
        <v>544638.63700727245</v>
      </c>
      <c r="H65">
        <f t="shared" si="6"/>
        <v>64.391543570526579</v>
      </c>
      <c r="I65">
        <f t="shared" si="7"/>
        <v>7.2197477075274352E-2</v>
      </c>
      <c r="J65">
        <f t="shared" si="7"/>
        <v>8.2872189566634599E-2</v>
      </c>
    </row>
    <row r="66" spans="1:10">
      <c r="A66">
        <v>9.0999999999999998E-2</v>
      </c>
      <c r="B66">
        <v>403830</v>
      </c>
      <c r="C66">
        <v>71.67</v>
      </c>
      <c r="E66" s="1">
        <f t="shared" ref="E66:E96" si="8">($M$1*A66^2*$O$1^2)/(1+A66^2*$O$1^2)+($M$2*A66^2*$O$2^2)/(1+A66^2*$O$2^2)+($M$3*A66^2*$O$3^2)/(1+A66^2*$O$3^2)+($M$4*A66^2*$O$4^2)/(1+A66^2*$O$4^2)+($M$5*A66^2*$O$5^2)/(1+A66^2*$O$5^2)+($M$6*A66^2*$O$6^2)/(1+A66^2*$O$6^2)+($M$7*A66^2*$O$7^2)/(1+A66^2*$O$7^2)+($M$8*A66^2*$O$8^2)/(1+A66^2*$O$8^2)+($M$9*A66^2*$O$9^2)/(1+A66^2*$O$9^2)+($M$10*A66^2*$O$10^2)/(1+A66^2*$O$10^2)</f>
        <v>154705.96133467508</v>
      </c>
      <c r="F66">
        <f t="shared" ref="F66:F96" si="9">($M$1*A66*$O$1)/(1+A66^2*$O$1^2)+($M$2*A66*$O$2)/(1+A66^2*$O$2^2)+($M$3*A66*$O$3)/(1+A66^2*$O$3^2)+($M$4*A66*$O$4)/(1+A66^2*$O$4^2)+($M$5*A66*$O$5)/(1+A66^2*$O$5^2)+($M$6*A66*$O$6)/(1+A66^2*$O$6^2)+($M$7*A66*$O$7)/(1+A66^2*$O$7^2)+($M$8*A66*$O$8)/(1+A66^2*$O$8^2)+($M$9*A66*$O$9)/(1+A66^2*$O$9^2)+($M$10*A66*$O$10)/(1+A66^2*$O$10^2)</f>
        <v>364350.78615062026</v>
      </c>
      <c r="G66">
        <f t="shared" si="5"/>
        <v>395835.10435667651</v>
      </c>
      <c r="H66">
        <f t="shared" si="6"/>
        <v>66.993574058146706</v>
      </c>
      <c r="I66">
        <f t="shared" si="7"/>
        <v>1.9797676357188633E-2</v>
      </c>
      <c r="J66">
        <f t="shared" si="7"/>
        <v>6.5249420145853151E-2</v>
      </c>
    </row>
    <row r="67" spans="1:10">
      <c r="A67">
        <v>5.6500000000000002E-2</v>
      </c>
      <c r="B67">
        <v>275630</v>
      </c>
      <c r="C67">
        <v>73.05</v>
      </c>
      <c r="E67" s="1">
        <f t="shared" si="8"/>
        <v>90224.750800993512</v>
      </c>
      <c r="F67">
        <f t="shared" si="9"/>
        <v>260445.66248255156</v>
      </c>
      <c r="G67">
        <f t="shared" ref="G67:G96" si="10">(E67^2+F67^2)^0.5</f>
        <v>275631.00109217857</v>
      </c>
      <c r="H67">
        <f t="shared" ref="H67:H96" si="11">DEGREES(ATAN(F67/E67))</f>
        <v>70.892662632335941</v>
      </c>
      <c r="I67">
        <f t="shared" ref="I67:J96" si="12">ABS((G67-B67)/B67)</f>
        <v>3.6320145795901568E-6</v>
      </c>
      <c r="J67">
        <f t="shared" si="12"/>
        <v>2.9532339050842654E-2</v>
      </c>
    </row>
    <row r="68" spans="1:10">
      <c r="A68">
        <v>3.5349999999999999E-2</v>
      </c>
      <c r="B68">
        <v>186740</v>
      </c>
      <c r="C68">
        <v>74.349999999999994</v>
      </c>
      <c r="E68" s="1">
        <f t="shared" si="8"/>
        <v>51463.248091677749</v>
      </c>
      <c r="F68">
        <f t="shared" si="9"/>
        <v>178400.1537317539</v>
      </c>
      <c r="G68">
        <f t="shared" si="10"/>
        <v>185674.66374187675</v>
      </c>
      <c r="H68">
        <f t="shared" si="11"/>
        <v>73.908689906877896</v>
      </c>
      <c r="I68">
        <f t="shared" si="12"/>
        <v>5.704917308146356E-3</v>
      </c>
      <c r="J68">
        <f t="shared" si="12"/>
        <v>5.9355762356704525E-3</v>
      </c>
    </row>
    <row r="69" spans="1:10">
      <c r="A69">
        <v>2.205E-2</v>
      </c>
      <c r="B69">
        <v>125650</v>
      </c>
      <c r="C69">
        <v>75.58</v>
      </c>
      <c r="E69" s="1">
        <f t="shared" si="8"/>
        <v>31157.375406627601</v>
      </c>
      <c r="F69">
        <f t="shared" si="9"/>
        <v>119265.59678256221</v>
      </c>
      <c r="G69">
        <f t="shared" si="10"/>
        <v>123268.26281784876</v>
      </c>
      <c r="H69">
        <f t="shared" si="11"/>
        <v>75.359062025449603</v>
      </c>
      <c r="I69">
        <f t="shared" si="12"/>
        <v>1.895532974254863E-2</v>
      </c>
      <c r="J69">
        <f t="shared" si="12"/>
        <v>2.9232333229742683E-3</v>
      </c>
    </row>
    <row r="70" spans="1:10">
      <c r="A70">
        <v>1.37E-2</v>
      </c>
      <c r="B70">
        <v>83943</v>
      </c>
      <c r="C70">
        <v>76.760000000000005</v>
      </c>
      <c r="E70" s="1">
        <f t="shared" si="8"/>
        <v>19821.053558198593</v>
      </c>
      <c r="F70">
        <f t="shared" si="9"/>
        <v>79891.778926772036</v>
      </c>
      <c r="G70">
        <f t="shared" si="10"/>
        <v>82313.853659278961</v>
      </c>
      <c r="H70">
        <f t="shared" si="11"/>
        <v>76.066325975301282</v>
      </c>
      <c r="I70">
        <f t="shared" si="12"/>
        <v>1.9407768851733193E-2</v>
      </c>
      <c r="J70">
        <f t="shared" si="12"/>
        <v>9.0369205927400033E-3</v>
      </c>
    </row>
    <row r="71" spans="1:10">
      <c r="A71">
        <v>8.5500000000000003E-3</v>
      </c>
      <c r="B71">
        <v>55629</v>
      </c>
      <c r="C71">
        <v>77.900000000000006</v>
      </c>
      <c r="E71" s="1">
        <f t="shared" si="8"/>
        <v>12209.959568461896</v>
      </c>
      <c r="F71">
        <f t="shared" si="9"/>
        <v>54044.52897662839</v>
      </c>
      <c r="G71">
        <f t="shared" si="10"/>
        <v>55406.626182877255</v>
      </c>
      <c r="H71">
        <f t="shared" si="11"/>
        <v>77.269232765310846</v>
      </c>
      <c r="I71">
        <f t="shared" si="12"/>
        <v>3.9974440871262309E-3</v>
      </c>
      <c r="J71">
        <f t="shared" si="12"/>
        <v>8.0971403682818903E-3</v>
      </c>
    </row>
    <row r="72" spans="1:10">
      <c r="A72">
        <v>5.3499999999999997E-3</v>
      </c>
      <c r="B72">
        <v>36525</v>
      </c>
      <c r="C72">
        <v>79.03</v>
      </c>
      <c r="E72" s="1">
        <f t="shared" si="8"/>
        <v>7073.4665756967415</v>
      </c>
      <c r="F72">
        <f t="shared" si="9"/>
        <v>36148.319185537279</v>
      </c>
      <c r="G72">
        <f t="shared" si="10"/>
        <v>36833.882626421306</v>
      </c>
      <c r="H72">
        <f t="shared" si="11"/>
        <v>78.928317646850658</v>
      </c>
      <c r="I72">
        <f t="shared" si="12"/>
        <v>8.4567454187900268E-3</v>
      </c>
      <c r="J72">
        <f t="shared" si="12"/>
        <v>1.2866298007002774E-3</v>
      </c>
    </row>
    <row r="73" spans="1:10">
      <c r="A73">
        <v>3.32E-3</v>
      </c>
      <c r="B73">
        <v>23697</v>
      </c>
      <c r="C73">
        <v>80.14</v>
      </c>
      <c r="E73" s="1">
        <f t="shared" si="8"/>
        <v>4107.3712792603155</v>
      </c>
      <c r="F73">
        <f t="shared" si="9"/>
        <v>23548.361380338814</v>
      </c>
      <c r="G73">
        <f t="shared" si="10"/>
        <v>23903.887184404237</v>
      </c>
      <c r="H73">
        <f t="shared" si="11"/>
        <v>80.105845692773826</v>
      </c>
      <c r="I73">
        <f t="shared" si="12"/>
        <v>8.7305221928614136E-3</v>
      </c>
      <c r="J73">
        <f t="shared" si="12"/>
        <v>4.2618302004210503E-4</v>
      </c>
    </row>
    <row r="74" spans="1:10">
      <c r="A74">
        <v>2.0699999999999998E-3</v>
      </c>
      <c r="B74">
        <v>15161</v>
      </c>
      <c r="C74">
        <v>81.3</v>
      </c>
      <c r="E74" s="1">
        <f t="shared" si="8"/>
        <v>2595.2915984128058</v>
      </c>
      <c r="F74">
        <f t="shared" si="9"/>
        <v>15335.105066633909</v>
      </c>
      <c r="G74">
        <f t="shared" si="10"/>
        <v>15553.166426342035</v>
      </c>
      <c r="H74">
        <f t="shared" si="11"/>
        <v>80.394360081027159</v>
      </c>
      <c r="I74">
        <f t="shared" si="12"/>
        <v>2.5866791527078378E-2</v>
      </c>
      <c r="J74">
        <f t="shared" si="12"/>
        <v>1.1139482398189892E-2</v>
      </c>
    </row>
    <row r="75" spans="1:10">
      <c r="A75">
        <v>1.2899999999999999E-3</v>
      </c>
      <c r="B75">
        <v>9677</v>
      </c>
      <c r="C75">
        <v>82.5</v>
      </c>
      <c r="E75" s="1">
        <f t="shared" si="8"/>
        <v>1694.4066901364208</v>
      </c>
      <c r="F75">
        <f t="shared" si="9"/>
        <v>10077.258086828322</v>
      </c>
      <c r="G75">
        <f t="shared" si="10"/>
        <v>10218.715407531707</v>
      </c>
      <c r="H75">
        <f t="shared" si="11"/>
        <v>80.455471873546614</v>
      </c>
      <c r="I75">
        <f t="shared" si="12"/>
        <v>5.5979684564607488E-2</v>
      </c>
      <c r="J75">
        <f t="shared" si="12"/>
        <v>2.4782159108525891E-2</v>
      </c>
    </row>
    <row r="76" spans="1:10">
      <c r="A76" s="1">
        <v>8.0500000000000005E-4</v>
      </c>
      <c r="B76">
        <v>6171.1</v>
      </c>
      <c r="C76">
        <v>83.71</v>
      </c>
      <c r="E76" s="1">
        <f t="shared" si="8"/>
        <v>1038.3049589096947</v>
      </c>
      <c r="F76">
        <f t="shared" si="9"/>
        <v>6665.6378121676935</v>
      </c>
      <c r="G76">
        <f t="shared" si="10"/>
        <v>6746.0213926948218</v>
      </c>
      <c r="H76">
        <f t="shared" si="11"/>
        <v>81.146201464719496</v>
      </c>
      <c r="I76">
        <f t="shared" si="12"/>
        <v>9.3163519096242389E-2</v>
      </c>
      <c r="J76">
        <f t="shared" si="12"/>
        <v>3.0627147715691048E-2</v>
      </c>
    </row>
    <row r="77" spans="1:10">
      <c r="A77" s="1">
        <v>5.0000000000000001E-4</v>
      </c>
      <c r="B77">
        <v>3839.3</v>
      </c>
      <c r="C77" t="s">
        <v>18</v>
      </c>
      <c r="E77" s="1">
        <f t="shared" si="8"/>
        <v>584.62374822258312</v>
      </c>
      <c r="F77">
        <f t="shared" si="9"/>
        <v>4343.8497829909702</v>
      </c>
      <c r="G77">
        <f t="shared" si="10"/>
        <v>4383.0144722755049</v>
      </c>
      <c r="H77">
        <f t="shared" si="11"/>
        <v>82.334818541668582</v>
      </c>
      <c r="I77">
        <f t="shared" si="12"/>
        <v>0.14161812629268478</v>
      </c>
    </row>
    <row r="78" spans="1:10">
      <c r="A78">
        <v>0.2</v>
      </c>
      <c r="B78">
        <v>734510</v>
      </c>
      <c r="C78" t="s">
        <v>18</v>
      </c>
      <c r="E78" s="1">
        <f t="shared" si="8"/>
        <v>294913.39529274701</v>
      </c>
      <c r="F78">
        <f t="shared" si="9"/>
        <v>603074.13773381419</v>
      </c>
      <c r="G78">
        <f t="shared" si="10"/>
        <v>671321.32866942312</v>
      </c>
      <c r="H78">
        <f t="shared" si="11"/>
        <v>63.940589191592842</v>
      </c>
      <c r="I78">
        <f t="shared" si="12"/>
        <v>8.602833362456179E-2</v>
      </c>
    </row>
    <row r="79" spans="1:10">
      <c r="A79">
        <v>0.12479999999999999</v>
      </c>
      <c r="B79">
        <v>565320</v>
      </c>
      <c r="C79">
        <v>78.040000000000006</v>
      </c>
      <c r="E79" s="1">
        <f t="shared" si="8"/>
        <v>207572.14658089352</v>
      </c>
      <c r="F79">
        <f t="shared" si="9"/>
        <v>445112.68004530843</v>
      </c>
      <c r="G79">
        <f t="shared" si="10"/>
        <v>491132.86794238997</v>
      </c>
      <c r="H79">
        <f t="shared" si="11"/>
        <v>64.998657740057638</v>
      </c>
      <c r="I79">
        <f t="shared" si="12"/>
        <v>0.13123033336448389</v>
      </c>
      <c r="J79">
        <f t="shared" si="12"/>
        <v>0.16711099769275201</v>
      </c>
    </row>
    <row r="80" spans="1:10">
      <c r="A80">
        <v>7.7600000000000002E-2</v>
      </c>
      <c r="B80">
        <v>402330</v>
      </c>
      <c r="C80">
        <v>74.06</v>
      </c>
      <c r="E80" s="1">
        <f t="shared" si="8"/>
        <v>130569.76806405898</v>
      </c>
      <c r="F80">
        <f t="shared" si="9"/>
        <v>327575.52028477401</v>
      </c>
      <c r="G80">
        <f t="shared" si="10"/>
        <v>352638.88869797462</v>
      </c>
      <c r="H80">
        <f t="shared" si="11"/>
        <v>68.268050810054675</v>
      </c>
      <c r="I80">
        <f t="shared" si="12"/>
        <v>0.12350834216196999</v>
      </c>
      <c r="J80">
        <f t="shared" si="12"/>
        <v>7.820617323717699E-2</v>
      </c>
    </row>
    <row r="81" spans="1:10">
      <c r="A81">
        <v>4.8399999999999999E-2</v>
      </c>
      <c r="B81">
        <v>280030</v>
      </c>
      <c r="C81">
        <v>75.349999999999994</v>
      </c>
      <c r="E81" s="1">
        <f t="shared" si="8"/>
        <v>74788.537105788651</v>
      </c>
      <c r="F81">
        <f t="shared" si="9"/>
        <v>230896.81894083039</v>
      </c>
      <c r="G81">
        <f t="shared" si="10"/>
        <v>242706.95556456255</v>
      </c>
      <c r="H81">
        <f t="shared" si="11"/>
        <v>72.052623608311634</v>
      </c>
      <c r="I81">
        <f t="shared" si="12"/>
        <v>0.13328230702223851</v>
      </c>
      <c r="J81">
        <f t="shared" si="12"/>
        <v>4.3760801482260914E-2</v>
      </c>
    </row>
    <row r="82" spans="1:10">
      <c r="A82">
        <v>3.0120000000000001E-2</v>
      </c>
      <c r="B82">
        <v>190590</v>
      </c>
      <c r="C82">
        <v>76.08</v>
      </c>
      <c r="E82" s="1">
        <f t="shared" si="8"/>
        <v>43004.079722074464</v>
      </c>
      <c r="F82">
        <f t="shared" si="9"/>
        <v>155742.65671826023</v>
      </c>
      <c r="G82">
        <f t="shared" si="10"/>
        <v>161570.80798957584</v>
      </c>
      <c r="H82">
        <f t="shared" si="11"/>
        <v>74.563963668691315</v>
      </c>
      <c r="I82">
        <f t="shared" si="12"/>
        <v>0.15225978283448321</v>
      </c>
      <c r="J82">
        <f t="shared" si="12"/>
        <v>1.9926870811102566E-2</v>
      </c>
    </row>
    <row r="83" spans="1:10">
      <c r="A83">
        <v>1.8759999999999999E-2</v>
      </c>
      <c r="B83">
        <v>127820</v>
      </c>
      <c r="C83">
        <v>77.13</v>
      </c>
      <c r="E83" s="1">
        <f t="shared" si="8"/>
        <v>26671.34805231756</v>
      </c>
      <c r="F83">
        <f t="shared" si="9"/>
        <v>103955.03598201969</v>
      </c>
      <c r="G83">
        <f t="shared" si="10"/>
        <v>107321.99361245053</v>
      </c>
      <c r="H83">
        <f t="shared" si="11"/>
        <v>75.610222270143851</v>
      </c>
      <c r="I83">
        <f t="shared" si="12"/>
        <v>0.16036618985721693</v>
      </c>
      <c r="J83">
        <f t="shared" si="12"/>
        <v>1.9704106441801438E-2</v>
      </c>
    </row>
    <row r="84" spans="1:10">
      <c r="A84">
        <v>1.1679999999999999E-2</v>
      </c>
      <c r="B84">
        <v>84981</v>
      </c>
      <c r="C84">
        <v>78.33</v>
      </c>
      <c r="E84" s="1">
        <f t="shared" si="8"/>
        <v>16959.350402371001</v>
      </c>
      <c r="F84">
        <f t="shared" si="9"/>
        <v>70010.21942771475</v>
      </c>
      <c r="G84">
        <f t="shared" si="10"/>
        <v>72035.063617568696</v>
      </c>
      <c r="H84">
        <f t="shared" si="11"/>
        <v>76.382918060839344</v>
      </c>
      <c r="I84">
        <f t="shared" si="12"/>
        <v>0.15233918619963643</v>
      </c>
      <c r="J84">
        <f t="shared" si="12"/>
        <v>2.485742294345275E-2</v>
      </c>
    </row>
    <row r="85" spans="1:10">
      <c r="A85">
        <v>7.28E-3</v>
      </c>
      <c r="B85">
        <v>56180</v>
      </c>
      <c r="C85">
        <v>79.31</v>
      </c>
      <c r="E85" s="1">
        <f t="shared" si="8"/>
        <v>10175.036754470128</v>
      </c>
      <c r="F85">
        <f t="shared" si="9"/>
        <v>47191.288943482148</v>
      </c>
      <c r="G85">
        <f t="shared" si="10"/>
        <v>48275.761258648614</v>
      </c>
      <c r="H85">
        <f t="shared" si="11"/>
        <v>77.832575158320381</v>
      </c>
      <c r="I85">
        <f t="shared" si="12"/>
        <v>0.14069488681650741</v>
      </c>
      <c r="J85">
        <f t="shared" si="12"/>
        <v>1.8628481171095966E-2</v>
      </c>
    </row>
    <row r="86" spans="1:10">
      <c r="A86">
        <v>4.5199999999999997E-3</v>
      </c>
      <c r="B86">
        <v>36942</v>
      </c>
      <c r="C86">
        <v>80.17</v>
      </c>
      <c r="E86" s="1">
        <f t="shared" si="8"/>
        <v>5798.5357876904081</v>
      </c>
      <c r="F86">
        <f t="shared" si="9"/>
        <v>31121.925553493209</v>
      </c>
      <c r="G86">
        <f t="shared" si="10"/>
        <v>31657.499387006232</v>
      </c>
      <c r="H86">
        <f t="shared" si="11"/>
        <v>79.445851905016369</v>
      </c>
      <c r="I86">
        <f t="shared" si="12"/>
        <v>0.14304857920507197</v>
      </c>
      <c r="J86">
        <f t="shared" si="12"/>
        <v>9.0326567916132333E-3</v>
      </c>
    </row>
    <row r="87" spans="1:10">
      <c r="A87">
        <v>2.8300000000000001E-3</v>
      </c>
      <c r="B87">
        <v>24173</v>
      </c>
      <c r="C87">
        <v>81.069999999999993</v>
      </c>
      <c r="E87" s="1">
        <f t="shared" si="8"/>
        <v>3485.2500170036901</v>
      </c>
      <c r="F87">
        <f t="shared" si="9"/>
        <v>20361.691402154986</v>
      </c>
      <c r="G87">
        <f t="shared" si="10"/>
        <v>20657.817997978793</v>
      </c>
      <c r="H87">
        <f t="shared" si="11"/>
        <v>80.286980110841256</v>
      </c>
      <c r="I87">
        <f t="shared" si="12"/>
        <v>0.14541769751463232</v>
      </c>
      <c r="J87">
        <f t="shared" si="12"/>
        <v>9.6585653035492457E-3</v>
      </c>
    </row>
    <row r="88" spans="1:10">
      <c r="A88">
        <v>1.7600000000000001E-3</v>
      </c>
      <c r="B88">
        <v>15740</v>
      </c>
      <c r="C88">
        <v>81.93</v>
      </c>
      <c r="E88" s="1">
        <f t="shared" si="8"/>
        <v>2245.6626155771523</v>
      </c>
      <c r="F88">
        <f t="shared" si="9"/>
        <v>13260.206398850089</v>
      </c>
      <c r="G88">
        <f t="shared" si="10"/>
        <v>13449.017596951297</v>
      </c>
      <c r="H88">
        <f t="shared" si="11"/>
        <v>80.387958754311725</v>
      </c>
      <c r="I88">
        <f t="shared" si="12"/>
        <v>0.14555161391669019</v>
      </c>
      <c r="J88">
        <f t="shared" si="12"/>
        <v>1.8821448134850254E-2</v>
      </c>
    </row>
    <row r="89" spans="1:10">
      <c r="A89">
        <v>1.1000000000000001E-3</v>
      </c>
      <c r="B89">
        <v>10197</v>
      </c>
      <c r="C89">
        <v>82.79</v>
      </c>
      <c r="E89" s="1">
        <f t="shared" si="8"/>
        <v>1451.3233182009499</v>
      </c>
      <c r="F89">
        <f t="shared" si="9"/>
        <v>8765.6365731019378</v>
      </c>
      <c r="G89">
        <f t="shared" si="10"/>
        <v>8884.9718010613906</v>
      </c>
      <c r="H89">
        <f t="shared" si="11"/>
        <v>80.598844696320597</v>
      </c>
      <c r="I89">
        <f t="shared" si="12"/>
        <v>0.12866805912901927</v>
      </c>
      <c r="J89">
        <f t="shared" si="12"/>
        <v>2.6466424733414769E-2</v>
      </c>
    </row>
    <row r="90" spans="1:10">
      <c r="A90" s="1">
        <v>6.8400000000000004E-4</v>
      </c>
      <c r="B90">
        <v>6568.5</v>
      </c>
      <c r="C90">
        <v>83.65</v>
      </c>
      <c r="E90" s="1">
        <f t="shared" si="8"/>
        <v>858.1437623402727</v>
      </c>
      <c r="F90">
        <f t="shared" si="9"/>
        <v>5767.9611796587396</v>
      </c>
      <c r="G90">
        <f t="shared" si="10"/>
        <v>5831.4480951898868</v>
      </c>
      <c r="H90">
        <f t="shared" si="11"/>
        <v>81.537740502034495</v>
      </c>
      <c r="I90">
        <f t="shared" si="12"/>
        <v>0.11221007913680646</v>
      </c>
      <c r="J90">
        <f t="shared" si="12"/>
        <v>2.5251159569223077E-2</v>
      </c>
    </row>
    <row r="91" spans="1:10">
      <c r="A91" s="1">
        <v>4.28E-4</v>
      </c>
      <c r="B91">
        <v>4209.5</v>
      </c>
      <c r="C91">
        <v>84.57</v>
      </c>
      <c r="E91" s="1">
        <f t="shared" si="8"/>
        <v>482.99394202997945</v>
      </c>
      <c r="F91">
        <f t="shared" si="9"/>
        <v>3764.252711122233</v>
      </c>
      <c r="G91">
        <f t="shared" si="10"/>
        <v>3795.1128601437849</v>
      </c>
      <c r="H91">
        <f t="shared" si="11"/>
        <v>82.688288917408329</v>
      </c>
      <c r="I91">
        <f t="shared" si="12"/>
        <v>9.8440940695145515E-2</v>
      </c>
      <c r="J91">
        <f t="shared" si="12"/>
        <v>2.2250337975542916E-2</v>
      </c>
    </row>
    <row r="92" spans="1:10">
      <c r="A92" s="1">
        <v>2.656E-4</v>
      </c>
      <c r="B92">
        <v>2675.5</v>
      </c>
      <c r="C92">
        <v>85.48</v>
      </c>
      <c r="E92" s="1">
        <f t="shared" si="8"/>
        <v>279.70736338134589</v>
      </c>
      <c r="F92">
        <f t="shared" si="9"/>
        <v>2411.4950944153284</v>
      </c>
      <c r="G92">
        <f t="shared" si="10"/>
        <v>2427.6624146530212</v>
      </c>
      <c r="H92">
        <f t="shared" si="11"/>
        <v>83.383873230467472</v>
      </c>
      <c r="I92">
        <f t="shared" si="12"/>
        <v>9.2632250176407707E-2</v>
      </c>
      <c r="J92">
        <f t="shared" si="12"/>
        <v>2.4521838670244874E-2</v>
      </c>
    </row>
    <row r="93" spans="1:10">
      <c r="A93" s="1">
        <v>1.6559999999999999E-4</v>
      </c>
      <c r="B93">
        <v>1684.9</v>
      </c>
      <c r="C93">
        <v>86.46</v>
      </c>
      <c r="E93" s="1">
        <f t="shared" si="8"/>
        <v>173.82241673317472</v>
      </c>
      <c r="F93">
        <f t="shared" si="9"/>
        <v>1553.6303671615678</v>
      </c>
      <c r="G93">
        <f t="shared" si="10"/>
        <v>1563.3238788957167</v>
      </c>
      <c r="H93">
        <f t="shared" si="11"/>
        <v>83.6162130944182</v>
      </c>
      <c r="I93">
        <f t="shared" si="12"/>
        <v>7.2156282927344884E-2</v>
      </c>
      <c r="J93">
        <f t="shared" si="12"/>
        <v>3.2891359074506063E-2</v>
      </c>
    </row>
    <row r="94" spans="1:10">
      <c r="A94" s="1">
        <v>1.032E-4</v>
      </c>
      <c r="B94">
        <v>1052.8</v>
      </c>
      <c r="C94">
        <v>87.57</v>
      </c>
      <c r="E94" s="1">
        <f t="shared" si="8"/>
        <v>105.23575483897147</v>
      </c>
      <c r="F94">
        <f t="shared" si="9"/>
        <v>1007.086749403568</v>
      </c>
      <c r="G94">
        <f t="shared" si="10"/>
        <v>1012.5701382722942</v>
      </c>
      <c r="H94">
        <f t="shared" si="11"/>
        <v>84.034514735114215</v>
      </c>
      <c r="I94">
        <f t="shared" si="12"/>
        <v>3.8212254680571552E-2</v>
      </c>
      <c r="J94">
        <f t="shared" si="12"/>
        <v>4.0373247286579636E-2</v>
      </c>
    </row>
    <row r="95" spans="1:10">
      <c r="A95" s="1">
        <v>6.4399999999999993E-5</v>
      </c>
      <c r="B95">
        <v>661.46</v>
      </c>
      <c r="C95">
        <v>88.56</v>
      </c>
      <c r="E95" s="1">
        <f t="shared" si="8"/>
        <v>56.318607950652023</v>
      </c>
      <c r="F95">
        <f t="shared" si="9"/>
        <v>652.15021115115644</v>
      </c>
      <c r="G95">
        <f t="shared" si="10"/>
        <v>654.57748472277683</v>
      </c>
      <c r="H95">
        <f t="shared" si="11"/>
        <v>85.064277252247834</v>
      </c>
      <c r="I95">
        <f t="shared" si="12"/>
        <v>1.0405036248939022E-2</v>
      </c>
      <c r="J95">
        <f t="shared" si="12"/>
        <v>3.9472930756009127E-2</v>
      </c>
    </row>
    <row r="96" spans="1:10">
      <c r="A96" s="1">
        <v>4.0000000000000003E-5</v>
      </c>
      <c r="B96">
        <v>416.02</v>
      </c>
      <c r="C96">
        <v>89.4</v>
      </c>
      <c r="E96" s="1">
        <f t="shared" si="8"/>
        <v>26.253211280645566</v>
      </c>
      <c r="F96">
        <f t="shared" si="9"/>
        <v>415.28076031549114</v>
      </c>
      <c r="G96">
        <f t="shared" si="10"/>
        <v>416.10977036205077</v>
      </c>
      <c r="H96">
        <f t="shared" si="11"/>
        <v>86.382690240745134</v>
      </c>
      <c r="I96">
        <f t="shared" si="12"/>
        <v>2.1578376532567061E-4</v>
      </c>
      <c r="J96">
        <f t="shared" si="12"/>
        <v>3.3750668448041067E-2</v>
      </c>
    </row>
  </sheetData>
  <pageMargins left="0.7" right="0.7" top="0.75" bottom="0.75" header="0.3" footer="0.3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opLeftCell="A10" workbookViewId="0">
      <selection activeCell="J20" sqref="J20"/>
    </sheetView>
  </sheetViews>
  <sheetFormatPr defaultRowHeight="14.4"/>
  <cols>
    <col min="5" max="5" width="9.5546875" bestFit="1" customWidth="1"/>
    <col min="6" max="6" width="9.21875" bestFit="1" customWidth="1"/>
  </cols>
  <sheetData>
    <row r="1" spans="1:14">
      <c r="B1" t="s">
        <v>32</v>
      </c>
      <c r="C1" t="s">
        <v>33</v>
      </c>
      <c r="E1" t="s">
        <v>35</v>
      </c>
      <c r="F1" t="s">
        <v>36</v>
      </c>
      <c r="G1" t="s">
        <v>37</v>
      </c>
      <c r="H1" t="s">
        <v>39</v>
      </c>
      <c r="J1" t="s">
        <v>34</v>
      </c>
      <c r="K1" t="s">
        <v>26</v>
      </c>
      <c r="L1" t="s">
        <v>37</v>
      </c>
      <c r="M1" t="s">
        <v>38</v>
      </c>
    </row>
    <row r="2" spans="1:14">
      <c r="A2" s="1">
        <v>100000000</v>
      </c>
      <c r="B2">
        <v>0.99919999999999998</v>
      </c>
      <c r="C2" s="1">
        <v>99680000000000</v>
      </c>
      <c r="D2">
        <v>0</v>
      </c>
      <c r="E2" s="1">
        <f>J2</f>
        <v>1500000000</v>
      </c>
      <c r="F2">
        <f>K2^(1/L2)</f>
        <v>0.25947994367138189</v>
      </c>
      <c r="G2">
        <f>L2</f>
        <v>0.1326</v>
      </c>
      <c r="H2">
        <f>M2*L2</f>
        <v>1.4214720000000001</v>
      </c>
      <c r="J2" s="1">
        <v>1500000000</v>
      </c>
      <c r="K2">
        <v>0.83620000000000005</v>
      </c>
      <c r="L2">
        <v>0.1326</v>
      </c>
      <c r="M2">
        <v>10.72</v>
      </c>
    </row>
    <row r="3" spans="1:14">
      <c r="A3" s="1">
        <v>1000000000</v>
      </c>
      <c r="B3">
        <v>0.99919999999999998</v>
      </c>
      <c r="C3" s="1">
        <v>109100000000000</v>
      </c>
      <c r="D3">
        <v>20</v>
      </c>
      <c r="E3" s="1">
        <f t="shared" ref="E3:E7" si="0">J3</f>
        <v>1500000000</v>
      </c>
      <c r="F3">
        <f t="shared" ref="F3:F7" si="1">K3^(1/L3)</f>
        <v>0.29098033085454433</v>
      </c>
      <c r="G3">
        <f t="shared" ref="G3:G7" si="2">L3</f>
        <v>0.13059999999999999</v>
      </c>
      <c r="H3">
        <f t="shared" ref="H3:H7" si="3">M3*L3</f>
        <v>1.3073059999999999</v>
      </c>
      <c r="J3" s="1">
        <v>1500000000</v>
      </c>
      <c r="K3">
        <v>0.85109999999999997</v>
      </c>
      <c r="L3">
        <v>0.13059999999999999</v>
      </c>
      <c r="M3">
        <v>10.01</v>
      </c>
    </row>
    <row r="4" spans="1:14">
      <c r="D4">
        <v>40</v>
      </c>
      <c r="E4" s="1">
        <f t="shared" si="0"/>
        <v>1500000000</v>
      </c>
      <c r="F4">
        <f t="shared" si="1"/>
        <v>7.3156108624803373E-2</v>
      </c>
      <c r="G4">
        <f t="shared" si="2"/>
        <v>0.1226</v>
      </c>
      <c r="H4">
        <f t="shared" si="3"/>
        <v>1.31182</v>
      </c>
      <c r="J4" s="1">
        <v>1500000000</v>
      </c>
      <c r="K4">
        <v>0.72570000000000001</v>
      </c>
      <c r="L4">
        <v>0.1226</v>
      </c>
      <c r="M4">
        <v>10.7</v>
      </c>
    </row>
    <row r="5" spans="1:14">
      <c r="D5">
        <v>60</v>
      </c>
      <c r="E5" s="1">
        <f t="shared" si="0"/>
        <v>1500000000</v>
      </c>
      <c r="F5">
        <f t="shared" si="1"/>
        <v>1.9513349198666398E-3</v>
      </c>
      <c r="G5">
        <f t="shared" si="2"/>
        <v>0.1129</v>
      </c>
      <c r="H5">
        <f t="shared" si="3"/>
        <v>1.5523750000000001</v>
      </c>
      <c r="J5" s="1">
        <v>1500000000</v>
      </c>
      <c r="K5">
        <v>0.49440000000000001</v>
      </c>
      <c r="L5">
        <v>0.1129</v>
      </c>
      <c r="M5">
        <v>13.75</v>
      </c>
    </row>
    <row r="6" spans="1:14">
      <c r="D6">
        <v>80</v>
      </c>
      <c r="E6" s="1">
        <f t="shared" si="0"/>
        <v>1500000000</v>
      </c>
      <c r="F6">
        <f t="shared" si="1"/>
        <v>8.8027400910644146E-3</v>
      </c>
      <c r="G6">
        <f t="shared" si="2"/>
        <v>0.1139</v>
      </c>
      <c r="H6">
        <f t="shared" si="3"/>
        <v>1.2836529999999999</v>
      </c>
      <c r="J6" s="1">
        <v>1500000000</v>
      </c>
      <c r="K6">
        <v>0.58330000000000004</v>
      </c>
      <c r="L6">
        <v>0.1139</v>
      </c>
      <c r="M6">
        <v>11.27</v>
      </c>
    </row>
    <row r="7" spans="1:14">
      <c r="D7">
        <v>100</v>
      </c>
      <c r="E7" s="1">
        <f t="shared" si="0"/>
        <v>1500000000</v>
      </c>
      <c r="F7">
        <f t="shared" si="1"/>
        <v>2.1467739309325048E-2</v>
      </c>
      <c r="G7">
        <f t="shared" si="2"/>
        <v>0.1057</v>
      </c>
      <c r="H7">
        <f t="shared" si="3"/>
        <v>0.97233429999999998</v>
      </c>
      <c r="I7" s="1">
        <v>100000000</v>
      </c>
      <c r="J7" s="1">
        <v>1500000000</v>
      </c>
      <c r="K7">
        <v>0.6663</v>
      </c>
      <c r="L7">
        <v>0.1057</v>
      </c>
      <c r="M7">
        <v>9.1989999999999998</v>
      </c>
    </row>
    <row r="12" spans="1:14">
      <c r="B12" t="s">
        <v>32</v>
      </c>
      <c r="C12" t="s">
        <v>33</v>
      </c>
      <c r="E12" t="s">
        <v>35</v>
      </c>
      <c r="F12" t="s">
        <v>36</v>
      </c>
      <c r="G12" t="s">
        <v>37</v>
      </c>
      <c r="H12" t="s">
        <v>39</v>
      </c>
      <c r="I12" t="s">
        <v>40</v>
      </c>
      <c r="J12" t="s">
        <v>34</v>
      </c>
      <c r="K12" t="s">
        <v>26</v>
      </c>
      <c r="L12" t="s">
        <v>37</v>
      </c>
      <c r="M12" t="s">
        <v>38</v>
      </c>
      <c r="N12" t="s">
        <v>41</v>
      </c>
    </row>
    <row r="13" spans="1:14">
      <c r="A13" s="1">
        <v>100000000</v>
      </c>
      <c r="B13">
        <v>0.99919999999999998</v>
      </c>
      <c r="C13" s="1">
        <v>99680000000000</v>
      </c>
      <c r="D13">
        <v>0</v>
      </c>
      <c r="E13" s="3">
        <f>10^(J13-9)</f>
        <v>0.87096358995607959</v>
      </c>
      <c r="F13" s="3">
        <f>10^K13</f>
        <v>9.0677596458390504</v>
      </c>
      <c r="G13" s="3">
        <f>L13</f>
        <v>0.16569999999999999</v>
      </c>
      <c r="H13" s="3">
        <f>M13*L13</f>
        <v>8.029821999999999E-2</v>
      </c>
      <c r="I13" s="3">
        <v>1.038E-2</v>
      </c>
      <c r="J13" s="3">
        <v>8.94</v>
      </c>
      <c r="K13">
        <v>0.95750000000000002</v>
      </c>
      <c r="L13">
        <v>0.16569999999999999</v>
      </c>
      <c r="M13">
        <v>0.48459999999999998</v>
      </c>
    </row>
    <row r="14" spans="1:14">
      <c r="A14" s="1">
        <v>1000000000</v>
      </c>
      <c r="B14">
        <v>0.99919999999999998</v>
      </c>
      <c r="C14" s="1">
        <v>109100000000000</v>
      </c>
      <c r="D14">
        <v>20</v>
      </c>
      <c r="E14" s="3">
        <f t="shared" ref="E14:E25" si="4">10^(J14-9)</f>
        <v>0.92257142715476292</v>
      </c>
      <c r="F14" s="3">
        <f t="shared" ref="F14:F25" si="5">10^K14</f>
        <v>2.2924506747734421</v>
      </c>
      <c r="G14" s="3">
        <f t="shared" ref="G14:G25" si="6">L14</f>
        <v>0.15529999999999999</v>
      </c>
      <c r="H14" s="3">
        <f t="shared" ref="H14:H25" si="7">M14*L14</f>
        <v>7.8861340000000002E-2</v>
      </c>
      <c r="I14" s="3">
        <v>1.4279999999999999E-2</v>
      </c>
      <c r="J14" s="3">
        <v>8.9649999999999999</v>
      </c>
      <c r="K14">
        <v>0.36030000000000001</v>
      </c>
      <c r="L14">
        <v>0.15529999999999999</v>
      </c>
      <c r="M14">
        <v>0.50780000000000003</v>
      </c>
    </row>
    <row r="15" spans="1:14">
      <c r="D15">
        <v>40</v>
      </c>
      <c r="E15" s="3">
        <f t="shared" si="4"/>
        <v>0.93540567414755205</v>
      </c>
      <c r="F15" s="3">
        <f t="shared" si="5"/>
        <v>0.34182199141765762</v>
      </c>
      <c r="G15" s="3">
        <f t="shared" si="6"/>
        <v>0.14319999999999999</v>
      </c>
      <c r="H15" s="3">
        <f t="shared" si="7"/>
        <v>7.7743279999999998E-2</v>
      </c>
      <c r="I15" s="3">
        <v>1.7899999999999999E-2</v>
      </c>
      <c r="J15" s="3">
        <v>8.9710000000000001</v>
      </c>
      <c r="K15">
        <v>-0.4662</v>
      </c>
      <c r="L15">
        <v>0.14319999999999999</v>
      </c>
      <c r="M15">
        <v>0.54290000000000005</v>
      </c>
    </row>
    <row r="16" spans="1:14">
      <c r="D16">
        <v>60</v>
      </c>
      <c r="E16" s="3">
        <f t="shared" si="4"/>
        <v>0.94841846330089785</v>
      </c>
      <c r="F16" s="3">
        <f t="shared" si="5"/>
        <v>7.396052750582377E-2</v>
      </c>
      <c r="G16" s="3">
        <f t="shared" si="6"/>
        <v>0.13489999999999999</v>
      </c>
      <c r="H16" s="3">
        <f t="shared" si="7"/>
        <v>7.5557490000000005E-2</v>
      </c>
      <c r="I16" s="3">
        <v>2.265E-2</v>
      </c>
      <c r="J16" s="3">
        <v>8.9770000000000003</v>
      </c>
      <c r="K16">
        <v>-1.131</v>
      </c>
      <c r="L16">
        <v>0.13489999999999999</v>
      </c>
      <c r="M16">
        <v>0.56010000000000004</v>
      </c>
    </row>
    <row r="17" spans="2:14">
      <c r="D17">
        <v>80</v>
      </c>
      <c r="E17" s="3">
        <f t="shared" si="4"/>
        <v>1.0839269140212038</v>
      </c>
      <c r="F17" s="3">
        <f t="shared" si="5"/>
        <v>1.2912192736135331E-2</v>
      </c>
      <c r="G17" s="3">
        <f t="shared" si="6"/>
        <v>0.12570000000000001</v>
      </c>
      <c r="H17" s="3">
        <f t="shared" si="7"/>
        <v>7.3383660000000003E-2</v>
      </c>
      <c r="I17" s="3">
        <v>2.6929999999999999E-2</v>
      </c>
      <c r="J17" s="3">
        <v>9.0350000000000001</v>
      </c>
      <c r="K17">
        <v>-1.889</v>
      </c>
      <c r="L17">
        <v>0.12570000000000001</v>
      </c>
      <c r="M17">
        <v>0.58379999999999999</v>
      </c>
    </row>
    <row r="18" spans="2:14">
      <c r="D18">
        <v>100</v>
      </c>
      <c r="E18" s="3">
        <f t="shared" si="4"/>
        <v>1.3458603540559471</v>
      </c>
      <c r="F18" s="6">
        <f t="shared" si="5"/>
        <v>1.6143585568264861E-5</v>
      </c>
      <c r="G18" s="3">
        <f t="shared" si="6"/>
        <v>0.1012</v>
      </c>
      <c r="H18" s="3">
        <f t="shared" si="7"/>
        <v>7.2347880000000003E-2</v>
      </c>
      <c r="I18" s="3">
        <v>3.7900000000000003E-2</v>
      </c>
      <c r="J18" s="3">
        <v>9.1289999999999996</v>
      </c>
      <c r="K18">
        <v>-4.7919999999999998</v>
      </c>
      <c r="L18">
        <v>0.1012</v>
      </c>
      <c r="M18">
        <v>0.71489999999999998</v>
      </c>
    </row>
    <row r="19" spans="2:14">
      <c r="D19">
        <v>50</v>
      </c>
      <c r="E19" s="3">
        <f t="shared" si="4"/>
        <v>0.78523563461007095</v>
      </c>
      <c r="F19" s="3">
        <f t="shared" si="5"/>
        <v>4.3251383103500878</v>
      </c>
      <c r="G19" s="3">
        <f t="shared" si="6"/>
        <v>0.16209999999999999</v>
      </c>
      <c r="H19" s="3">
        <f t="shared" si="7"/>
        <v>8.07258E-2</v>
      </c>
      <c r="I19" s="3">
        <v>1.316E-2</v>
      </c>
      <c r="J19" s="3">
        <v>8.8949999999999996</v>
      </c>
      <c r="K19">
        <v>0.63600000000000001</v>
      </c>
      <c r="L19">
        <v>0.16209999999999999</v>
      </c>
      <c r="M19">
        <v>0.498</v>
      </c>
    </row>
    <row r="20" spans="2:14">
      <c r="B20" s="3">
        <v>3.891E-2</v>
      </c>
      <c r="D20">
        <v>150</v>
      </c>
      <c r="F20" s="6">
        <f t="shared" si="5"/>
        <v>2.0892961308540368E-8</v>
      </c>
      <c r="G20" s="3">
        <f t="shared" si="6"/>
        <v>7.7520000000000006E-2</v>
      </c>
      <c r="H20" s="3"/>
      <c r="I20" s="3">
        <v>3.891E-2</v>
      </c>
      <c r="J20" s="3">
        <v>9.391</v>
      </c>
      <c r="K20">
        <v>-7.68</v>
      </c>
      <c r="L20">
        <v>7.7520000000000006E-2</v>
      </c>
      <c r="M20" s="3">
        <v>0.73499999999999999</v>
      </c>
    </row>
    <row r="21" spans="2:14">
      <c r="B21" s="7">
        <v>3.3680000000000002E-2</v>
      </c>
      <c r="E21" s="3">
        <f>10^(J20-9)</f>
        <v>2.4603676041476277</v>
      </c>
    </row>
    <row r="22" spans="2:14">
      <c r="D22">
        <v>5</v>
      </c>
      <c r="E22" s="3">
        <f t="shared" si="4"/>
        <v>1.093956366272093</v>
      </c>
      <c r="F22" s="6">
        <f t="shared" si="5"/>
        <v>2.3713737056616536E-3</v>
      </c>
      <c r="G22" s="3">
        <f t="shared" si="6"/>
        <v>0.1174</v>
      </c>
      <c r="H22" s="3">
        <f t="shared" si="7"/>
        <v>7.2576680000000005E-2</v>
      </c>
      <c r="I22" s="3">
        <v>3.5400000000000001E-2</v>
      </c>
      <c r="J22" s="3">
        <v>9.0389999999999997</v>
      </c>
      <c r="K22">
        <v>-2.625</v>
      </c>
      <c r="L22" s="3">
        <v>0.1174</v>
      </c>
      <c r="M22" s="3">
        <v>0.61819999999999997</v>
      </c>
      <c r="N22" s="2">
        <v>0.99970000000000003</v>
      </c>
    </row>
    <row r="23" spans="2:14">
      <c r="D23">
        <v>10</v>
      </c>
      <c r="E23" s="3">
        <f t="shared" si="4"/>
        <v>1.273503081016663</v>
      </c>
      <c r="F23" s="6">
        <f t="shared" si="5"/>
        <v>2.8906798823654747E-5</v>
      </c>
      <c r="G23" s="3">
        <f t="shared" si="6"/>
        <v>0.1031</v>
      </c>
      <c r="H23" s="3">
        <f t="shared" si="7"/>
        <v>7.4994939999999996E-2</v>
      </c>
      <c r="I23" s="3">
        <v>3.7740000000000003E-2</v>
      </c>
      <c r="J23" s="3">
        <v>9.1050000000000004</v>
      </c>
      <c r="K23">
        <v>-4.5389999999999997</v>
      </c>
      <c r="L23" s="3">
        <v>0.1031</v>
      </c>
      <c r="M23" s="3">
        <v>0.72740000000000005</v>
      </c>
      <c r="N23" s="2">
        <v>0.99970000000000003</v>
      </c>
    </row>
    <row r="24" spans="2:14">
      <c r="D24">
        <v>15</v>
      </c>
      <c r="E24" s="3">
        <f t="shared" si="4"/>
        <v>1.3121998990192043</v>
      </c>
      <c r="F24" s="6">
        <f t="shared" si="5"/>
        <v>1.3835663789717798E-5</v>
      </c>
      <c r="G24" s="3">
        <f t="shared" si="6"/>
        <v>0.1013</v>
      </c>
      <c r="H24" s="3">
        <f t="shared" si="7"/>
        <v>7.4019910000000008E-2</v>
      </c>
      <c r="I24" s="3">
        <v>4.1340000000000002E-2</v>
      </c>
      <c r="J24" s="3">
        <v>9.1180000000000003</v>
      </c>
      <c r="K24">
        <v>-4.859</v>
      </c>
      <c r="L24" s="3">
        <v>0.1013</v>
      </c>
      <c r="M24" s="3">
        <v>0.73070000000000002</v>
      </c>
      <c r="N24" s="2">
        <v>0.99939999999999996</v>
      </c>
    </row>
    <row r="25" spans="2:14">
      <c r="D25">
        <v>20</v>
      </c>
      <c r="E25" s="3">
        <f t="shared" si="4"/>
        <v>1.3031667784523</v>
      </c>
      <c r="F25" s="6">
        <f t="shared" si="5"/>
        <v>4.7097732639695278E-6</v>
      </c>
      <c r="G25" s="3">
        <f t="shared" si="6"/>
        <v>9.7850000000000006E-2</v>
      </c>
      <c r="H25" s="3">
        <f t="shared" si="7"/>
        <v>7.2467710000000005E-2</v>
      </c>
      <c r="I25" s="3">
        <v>4.2349999999999999E-2</v>
      </c>
      <c r="J25" s="3">
        <v>9.1150000000000002</v>
      </c>
      <c r="K25">
        <v>-5.327</v>
      </c>
      <c r="L25" s="3">
        <v>9.7850000000000006E-2</v>
      </c>
      <c r="M25" s="3">
        <v>0.74060000000000004</v>
      </c>
      <c r="N25" s="2">
        <v>0.99939999999999996</v>
      </c>
    </row>
    <row r="26" spans="2:14">
      <c r="D26">
        <v>200</v>
      </c>
      <c r="E26" s="3">
        <f>10^(J26-9)</f>
        <v>3.7325015779571991</v>
      </c>
      <c r="F26" s="6">
        <f>10^K26</f>
        <v>1.0069316688518034E-9</v>
      </c>
      <c r="G26" s="3">
        <f>L26</f>
        <v>5.5820000000000002E-2</v>
      </c>
      <c r="H26" s="3">
        <f>M26*L26</f>
        <v>2.3176464000000001E-2</v>
      </c>
      <c r="I26" s="7">
        <v>3.3680000000000002E-2</v>
      </c>
      <c r="J26" s="3">
        <v>9.5719999999999992</v>
      </c>
      <c r="K26">
        <v>-8.9969999999999999</v>
      </c>
      <c r="L26">
        <v>5.5820000000000002E-2</v>
      </c>
      <c r="M26">
        <v>0.41520000000000001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6"/>
  <sheetViews>
    <sheetView zoomScale="85" zoomScaleNormal="85" workbookViewId="0">
      <selection activeCell="E36" sqref="E36"/>
    </sheetView>
  </sheetViews>
  <sheetFormatPr defaultRowHeight="14.4"/>
  <cols>
    <col min="16" max="16" width="13.77734375" customWidth="1"/>
  </cols>
  <sheetData>
    <row r="1" spans="1:23">
      <c r="A1" t="s">
        <v>19</v>
      </c>
      <c r="B1" t="s">
        <v>20</v>
      </c>
      <c r="C1" t="s">
        <v>21</v>
      </c>
      <c r="E1" t="s">
        <v>0</v>
      </c>
      <c r="F1" t="s">
        <v>1</v>
      </c>
      <c r="H1" t="s">
        <v>27</v>
      </c>
      <c r="I1" t="s">
        <v>28</v>
      </c>
      <c r="J1" t="s">
        <v>25</v>
      </c>
      <c r="K1" t="s">
        <v>24</v>
      </c>
      <c r="L1" t="s">
        <v>30</v>
      </c>
      <c r="M1" t="s">
        <v>31</v>
      </c>
      <c r="O1" t="s">
        <v>42</v>
      </c>
      <c r="P1" s="5">
        <f>Q1*10^8</f>
        <v>739817778.35993934</v>
      </c>
      <c r="Q1" s="16">
        <v>7.3981777835993929</v>
      </c>
      <c r="R1" s="5">
        <v>700000000.00000012</v>
      </c>
      <c r="T1" s="8">
        <v>5</v>
      </c>
    </row>
    <row r="2" spans="1:23">
      <c r="A2">
        <v>30000</v>
      </c>
      <c r="B2" s="1">
        <v>210370000</v>
      </c>
      <c r="C2">
        <v>18.760000000000002</v>
      </c>
      <c r="E2" s="5">
        <f>1+$P$2*(A2*$P$6)^(-$P$4)*COS($P$4*PI()/2)+$P$3*(A2*$P$8)^(-$P$5)*COS($P$5*PI()/2)</f>
        <v>3.2329036339811266</v>
      </c>
      <c r="F2" s="5">
        <f>$P$2*(A2*$P$6)^(-$P$4)*SIN($P$4*PI()/2)+$P$3*(A2*$P$8)^(-$P$5)*SIN($P$5*PI()/2)+($P$7*A2*$P$8)^-1</f>
        <v>1.1851846623163451</v>
      </c>
      <c r="H2" s="1">
        <f>$P$1*E2/(E2^2+F2^2)</f>
        <v>201728517.04537201</v>
      </c>
      <c r="I2" s="5">
        <f>$P$1*F2/(E2^2+F2^2)</f>
        <v>73953811.007839054</v>
      </c>
      <c r="J2">
        <f>(H2^2+I2^2)^0.5</f>
        <v>214857070.51877096</v>
      </c>
      <c r="K2">
        <f>DEGREES(ATAN(I2/H2))</f>
        <v>20.132970532726116</v>
      </c>
      <c r="L2">
        <f t="shared" ref="L2:M33" si="0">ABS((J2-B2)/B2)</f>
        <v>2.1329422060041656E-2</v>
      </c>
      <c r="M2">
        <f t="shared" si="0"/>
        <v>7.3186062512052993E-2</v>
      </c>
      <c r="O2" t="s">
        <v>43</v>
      </c>
      <c r="P2" s="5">
        <f>Q2</f>
        <v>7.3661357479743508</v>
      </c>
      <c r="Q2" s="16">
        <v>7.3661357479743508</v>
      </c>
      <c r="R2" s="5">
        <v>6.9375783123541748</v>
      </c>
      <c r="T2" s="8">
        <v>5</v>
      </c>
    </row>
    <row r="3" spans="1:23">
      <c r="A3">
        <v>18720</v>
      </c>
      <c r="B3" s="1">
        <v>189020000</v>
      </c>
      <c r="C3">
        <v>19.97</v>
      </c>
      <c r="E3" s="5">
        <f t="shared" ref="E3:E66" si="1">1+$P$2*(A3*$P$6)^(-$P$4)*COS($P$4*PI()/2)+$P$3*(A3*$P$8)^(-$P$5)*COS($P$5*PI()/2)</f>
        <v>3.5805997506170444</v>
      </c>
      <c r="F3" s="5">
        <f t="shared" ref="F3:F66" si="2">$P$2*(A3*$P$6)^(-$P$4)*SIN($P$4*PI()/2)+$P$3*(A3*$P$8)^(-$P$5)*SIN($P$5*PI()/2)+($P$7*A3*$P$8)^-1</f>
        <v>1.3803581706721966</v>
      </c>
      <c r="H3" s="1">
        <f t="shared" ref="H3:H66" si="3">$P$1*E3/(E3^2+F3^2)</f>
        <v>179884311.87737545</v>
      </c>
      <c r="I3" s="5">
        <f t="shared" ref="I3:I66" si="4">$P$1*F3/(E3^2+F3^2)</f>
        <v>69347259.389405519</v>
      </c>
      <c r="J3">
        <f t="shared" ref="J3:J66" si="5">(H3^2+I3^2)^0.5</f>
        <v>192788505.99664485</v>
      </c>
      <c r="K3">
        <f t="shared" ref="K3:K66" si="6">DEGREES(ATAN(I3/H3))</f>
        <v>21.082166121757261</v>
      </c>
      <c r="L3">
        <f t="shared" si="0"/>
        <v>1.9937075424001981E-2</v>
      </c>
      <c r="M3">
        <f t="shared" si="0"/>
        <v>5.5691843853643584E-2</v>
      </c>
      <c r="O3" t="s">
        <v>44</v>
      </c>
      <c r="P3" s="5">
        <f>Q3</f>
        <v>3.600004108883871</v>
      </c>
      <c r="Q3" s="16">
        <v>3.600004108883871</v>
      </c>
      <c r="R3" s="5">
        <v>2.5138945654900691</v>
      </c>
      <c r="T3" s="8">
        <v>1</v>
      </c>
    </row>
    <row r="4" spans="1:23">
      <c r="A4">
        <v>11640</v>
      </c>
      <c r="B4" s="1">
        <v>169460000</v>
      </c>
      <c r="C4">
        <v>20.92</v>
      </c>
      <c r="E4" s="5">
        <f t="shared" si="1"/>
        <v>3.9876804267768957</v>
      </c>
      <c r="F4" s="5">
        <f t="shared" si="2"/>
        <v>1.6125741137518546</v>
      </c>
      <c r="H4" s="1">
        <f t="shared" si="3"/>
        <v>159450783.45888948</v>
      </c>
      <c r="I4" s="5">
        <f t="shared" si="4"/>
        <v>64480143.417882614</v>
      </c>
      <c r="J4">
        <f t="shared" si="5"/>
        <v>171994887.25204706</v>
      </c>
      <c r="K4">
        <f t="shared" si="6"/>
        <v>22.017866524056107</v>
      </c>
      <c r="L4">
        <f t="shared" si="0"/>
        <v>1.4958617089856378E-2</v>
      </c>
      <c r="M4">
        <f t="shared" si="0"/>
        <v>5.2479279352586276E-2</v>
      </c>
      <c r="O4" t="s">
        <v>37</v>
      </c>
      <c r="P4" s="5">
        <f>Q4*10^(-1)</f>
        <v>0.29855337285955919</v>
      </c>
      <c r="Q4" s="16">
        <v>2.9855337285955916</v>
      </c>
      <c r="R4" s="5">
        <v>0.31189333045201928</v>
      </c>
      <c r="T4" s="8">
        <v>1</v>
      </c>
      <c r="W4" s="1"/>
    </row>
    <row r="5" spans="1:23">
      <c r="A5">
        <v>7260</v>
      </c>
      <c r="B5" s="1">
        <v>151270000</v>
      </c>
      <c r="C5">
        <v>21.95</v>
      </c>
      <c r="E5" s="5">
        <f t="shared" si="1"/>
        <v>4.458376402761508</v>
      </c>
      <c r="F5" s="5">
        <f t="shared" si="2"/>
        <v>1.8860421607357505</v>
      </c>
      <c r="H5" s="1">
        <f t="shared" si="3"/>
        <v>140750507.53391969</v>
      </c>
      <c r="I5" s="5">
        <f t="shared" si="4"/>
        <v>59542166.782845266</v>
      </c>
      <c r="J5">
        <f t="shared" si="5"/>
        <v>152826617.43378392</v>
      </c>
      <c r="K5">
        <f t="shared" si="6"/>
        <v>22.929985661365407</v>
      </c>
      <c r="L5">
        <f t="shared" si="0"/>
        <v>1.0290324808514039E-2</v>
      </c>
      <c r="M5">
        <f t="shared" si="0"/>
        <v>4.4646271588401273E-2</v>
      </c>
      <c r="O5" t="s">
        <v>45</v>
      </c>
      <c r="P5" s="5">
        <f>Q5*10^(-1)</f>
        <v>0.63863932945098612</v>
      </c>
      <c r="Q5" s="16">
        <v>6.3863932945098609</v>
      </c>
      <c r="R5" s="5">
        <v>0.66078658828389303</v>
      </c>
      <c r="T5" s="8">
        <v>5</v>
      </c>
    </row>
    <row r="6" spans="1:23">
      <c r="A6">
        <v>4518</v>
      </c>
      <c r="B6" s="1">
        <v>134340000</v>
      </c>
      <c r="C6">
        <v>23.03</v>
      </c>
      <c r="E6" s="5">
        <f t="shared" si="1"/>
        <v>5.0096364594961607</v>
      </c>
      <c r="F6" s="5">
        <f t="shared" si="2"/>
        <v>2.2130279251149689</v>
      </c>
      <c r="H6" s="1">
        <f t="shared" si="3"/>
        <v>123565522.68793799</v>
      </c>
      <c r="I6" s="5">
        <f t="shared" si="4"/>
        <v>54585588.096214145</v>
      </c>
      <c r="J6">
        <f t="shared" si="5"/>
        <v>135085250.21242279</v>
      </c>
      <c r="K6">
        <f t="shared" si="6"/>
        <v>23.833645789972017</v>
      </c>
      <c r="L6">
        <f t="shared" si="0"/>
        <v>5.5474930208633923E-3</v>
      </c>
      <c r="M6">
        <f t="shared" si="0"/>
        <v>3.4895605296223021E-2</v>
      </c>
      <c r="O6" t="s">
        <v>46</v>
      </c>
      <c r="P6" s="5">
        <f>Q6*10^(-3)</f>
        <v>1.3371310108895144E-3</v>
      </c>
      <c r="Q6" s="16">
        <v>1.3371310108895145</v>
      </c>
      <c r="R6" s="5">
        <v>1.0596037122152292E-3</v>
      </c>
      <c r="T6" s="8">
        <v>1</v>
      </c>
    </row>
    <row r="7" spans="1:23">
      <c r="A7">
        <v>2814</v>
      </c>
      <c r="B7" s="1">
        <v>118530000</v>
      </c>
      <c r="C7">
        <v>24.18</v>
      </c>
      <c r="E7" s="5">
        <f t="shared" si="1"/>
        <v>5.6524135286881458</v>
      </c>
      <c r="F7" s="5">
        <f t="shared" si="2"/>
        <v>2.6033254874242355</v>
      </c>
      <c r="H7" s="1">
        <f t="shared" si="3"/>
        <v>107980146.49160621</v>
      </c>
      <c r="I7" s="5">
        <f t="shared" si="4"/>
        <v>49732289.768021017</v>
      </c>
      <c r="J7">
        <f t="shared" si="5"/>
        <v>118882348.06698236</v>
      </c>
      <c r="K7">
        <f t="shared" si="6"/>
        <v>24.72932403549132</v>
      </c>
      <c r="L7">
        <f t="shared" si="0"/>
        <v>2.9726488398072954E-3</v>
      </c>
      <c r="M7">
        <f t="shared" si="0"/>
        <v>2.2718115611717143E-2</v>
      </c>
      <c r="O7" t="s">
        <v>47</v>
      </c>
      <c r="P7" s="5">
        <f>Q7*10^1</f>
        <v>10.076849672046329</v>
      </c>
      <c r="Q7" s="16">
        <v>1.0076849672046329</v>
      </c>
      <c r="R7" s="5">
        <v>14.719514378452837</v>
      </c>
      <c r="T7" s="8">
        <v>1</v>
      </c>
    </row>
    <row r="8" spans="1:23">
      <c r="A8">
        <v>1752</v>
      </c>
      <c r="B8" s="1">
        <v>104340000</v>
      </c>
      <c r="C8">
        <v>25.36</v>
      </c>
      <c r="E8" s="5">
        <f t="shared" si="1"/>
        <v>6.4054482186279493</v>
      </c>
      <c r="F8" s="5">
        <f t="shared" si="2"/>
        <v>3.0727195770274065</v>
      </c>
      <c r="H8" s="1">
        <f t="shared" si="3"/>
        <v>93892126.122172475</v>
      </c>
      <c r="I8" s="5">
        <f t="shared" si="4"/>
        <v>45040434.98865775</v>
      </c>
      <c r="J8">
        <f t="shared" si="5"/>
        <v>104136315.14370695</v>
      </c>
      <c r="K8">
        <f t="shared" si="6"/>
        <v>25.627223696693221</v>
      </c>
      <c r="L8">
        <f t="shared" si="0"/>
        <v>1.9521262822795901E-3</v>
      </c>
      <c r="M8">
        <f t="shared" si="0"/>
        <v>1.0537212014716947E-2</v>
      </c>
      <c r="O8" t="s">
        <v>55</v>
      </c>
      <c r="P8" s="5">
        <f>Q8*10^(-3)</f>
        <v>1.0082407570112507E-2</v>
      </c>
      <c r="Q8" s="14">
        <v>10.082407570112506</v>
      </c>
      <c r="R8" s="1"/>
      <c r="T8" s="1"/>
    </row>
    <row r="9" spans="1:23">
      <c r="A9">
        <v>1092</v>
      </c>
      <c r="B9" s="1">
        <v>90930000</v>
      </c>
      <c r="C9">
        <v>26.32</v>
      </c>
      <c r="E9" s="5">
        <f t="shared" si="1"/>
        <v>7.2869596257677527</v>
      </c>
      <c r="F9" s="5">
        <f t="shared" si="2"/>
        <v>3.6384702820872201</v>
      </c>
      <c r="H9" s="1">
        <f t="shared" si="3"/>
        <v>81265673.411117479</v>
      </c>
      <c r="I9" s="5">
        <f t="shared" si="4"/>
        <v>40576969.3871473</v>
      </c>
      <c r="J9">
        <f t="shared" si="5"/>
        <v>90832814.112565592</v>
      </c>
      <c r="K9">
        <f t="shared" si="6"/>
        <v>26.53353143141203</v>
      </c>
      <c r="L9">
        <f t="shared" si="0"/>
        <v>1.0687989380227436E-3</v>
      </c>
      <c r="M9">
        <f t="shared" si="0"/>
        <v>8.112896330244276E-3</v>
      </c>
      <c r="P9" s="5"/>
      <c r="R9" s="1"/>
      <c r="T9" s="1"/>
    </row>
    <row r="10" spans="1:23">
      <c r="A10">
        <v>678</v>
      </c>
      <c r="B10" s="1">
        <v>79129000</v>
      </c>
      <c r="C10">
        <v>27.48</v>
      </c>
      <c r="E10" s="5">
        <f t="shared" si="1"/>
        <v>8.3332071234318743</v>
      </c>
      <c r="F10" s="5">
        <f t="shared" si="2"/>
        <v>4.3320685045497109</v>
      </c>
      <c r="H10" s="1">
        <f t="shared" si="3"/>
        <v>69891322.921537742</v>
      </c>
      <c r="I10" s="5">
        <f t="shared" si="4"/>
        <v>36333430.129001178</v>
      </c>
      <c r="J10">
        <f t="shared" si="5"/>
        <v>78771283.883542731</v>
      </c>
      <c r="K10">
        <f t="shared" si="6"/>
        <v>27.46794099349502</v>
      </c>
      <c r="L10">
        <f t="shared" si="0"/>
        <v>4.5206702530964449E-3</v>
      </c>
      <c r="M10">
        <f t="shared" si="0"/>
        <v>4.3882847543596701E-4</v>
      </c>
      <c r="P10" s="5"/>
      <c r="R10" s="1"/>
      <c r="T10" s="1"/>
    </row>
    <row r="11" spans="1:23">
      <c r="A11">
        <v>424.2</v>
      </c>
      <c r="B11" s="1">
        <v>68318000</v>
      </c>
      <c r="C11">
        <v>28.73</v>
      </c>
      <c r="E11" s="5">
        <f t="shared" si="1"/>
        <v>9.5480185289353017</v>
      </c>
      <c r="F11" s="5">
        <f t="shared" si="2"/>
        <v>5.1664763231762141</v>
      </c>
      <c r="H11" s="1">
        <f t="shared" si="3"/>
        <v>59935224.373426042</v>
      </c>
      <c r="I11" s="5">
        <f t="shared" si="4"/>
        <v>32431222.950725574</v>
      </c>
      <c r="J11">
        <f t="shared" si="5"/>
        <v>68147012.720827252</v>
      </c>
      <c r="K11">
        <f t="shared" si="6"/>
        <v>28.418022096848663</v>
      </c>
      <c r="L11">
        <f t="shared" si="0"/>
        <v>2.5028144730927181E-3</v>
      </c>
      <c r="M11">
        <f t="shared" si="0"/>
        <v>1.0858959385706142E-2</v>
      </c>
    </row>
    <row r="12" spans="1:23">
      <c r="A12">
        <v>264.60000000000002</v>
      </c>
      <c r="B12" s="1">
        <v>58653000</v>
      </c>
      <c r="C12">
        <v>29.89</v>
      </c>
      <c r="E12" s="5">
        <f t="shared" si="1"/>
        <v>10.994918013039722</v>
      </c>
      <c r="F12" s="5">
        <f t="shared" si="2"/>
        <v>6.1993177723924733</v>
      </c>
      <c r="H12" s="1">
        <f t="shared" si="3"/>
        <v>51056037.661029324</v>
      </c>
      <c r="I12" s="5">
        <f t="shared" si="4"/>
        <v>28787172.517756097</v>
      </c>
      <c r="J12">
        <f t="shared" si="5"/>
        <v>58612458.430025749</v>
      </c>
      <c r="K12">
        <f t="shared" si="6"/>
        <v>29.415818239077748</v>
      </c>
      <c r="L12">
        <f t="shared" si="0"/>
        <v>6.9121050882735909E-4</v>
      </c>
      <c r="M12">
        <f t="shared" si="0"/>
        <v>1.58642275316913E-2</v>
      </c>
      <c r="O12" t="s">
        <v>29</v>
      </c>
      <c r="P12" s="4">
        <f>SUM(L2:L96)+SUM(M2:M96)</f>
        <v>6.5434432711293162</v>
      </c>
    </row>
    <row r="13" spans="1:23">
      <c r="A13">
        <v>164.4</v>
      </c>
      <c r="B13" s="1">
        <v>49954000</v>
      </c>
      <c r="C13">
        <v>31.2</v>
      </c>
      <c r="E13" s="5">
        <f t="shared" si="1"/>
        <v>12.730353575916688</v>
      </c>
      <c r="F13" s="5">
        <f t="shared" si="2"/>
        <v>7.4912821492077741</v>
      </c>
      <c r="H13" s="1">
        <f t="shared" si="3"/>
        <v>43166603.955982126</v>
      </c>
      <c r="I13" s="5">
        <f t="shared" si="4"/>
        <v>25401746.128177367</v>
      </c>
      <c r="J13">
        <f t="shared" si="5"/>
        <v>50085970.125904374</v>
      </c>
      <c r="K13">
        <f t="shared" si="6"/>
        <v>30.475036389329482</v>
      </c>
      <c r="L13">
        <f t="shared" si="0"/>
        <v>2.641833004451572E-3</v>
      </c>
      <c r="M13">
        <f t="shared" si="0"/>
        <v>2.3236013162516587E-2</v>
      </c>
    </row>
    <row r="14" spans="1:23">
      <c r="A14">
        <v>102.6</v>
      </c>
      <c r="B14" s="1">
        <v>42395000</v>
      </c>
      <c r="C14">
        <v>32.61</v>
      </c>
      <c r="E14" s="5">
        <f t="shared" si="1"/>
        <v>14.78393412581706</v>
      </c>
      <c r="F14" s="5">
        <f t="shared" si="2"/>
        <v>9.0906291652115048</v>
      </c>
      <c r="H14" s="1">
        <f t="shared" si="3"/>
        <v>36312294.44654727</v>
      </c>
      <c r="I14" s="5">
        <f t="shared" si="4"/>
        <v>22328400.555781472</v>
      </c>
      <c r="J14">
        <f t="shared" si="5"/>
        <v>42627927.457855254</v>
      </c>
      <c r="K14">
        <f t="shared" si="6"/>
        <v>31.587324753868483</v>
      </c>
      <c r="L14">
        <f t="shared" si="0"/>
        <v>5.4942200225322419E-3</v>
      </c>
      <c r="M14">
        <f t="shared" si="0"/>
        <v>3.1360786449908508E-2</v>
      </c>
    </row>
    <row r="15" spans="1:23">
      <c r="A15">
        <v>64.2</v>
      </c>
      <c r="B15" s="1">
        <v>35729000</v>
      </c>
      <c r="C15">
        <v>33.979999999999997</v>
      </c>
      <c r="E15" s="5">
        <f t="shared" si="1"/>
        <v>17.231449766132556</v>
      </c>
      <c r="F15" s="5">
        <f t="shared" si="2"/>
        <v>11.090009330348016</v>
      </c>
      <c r="H15" s="1">
        <f t="shared" si="3"/>
        <v>30359118.441465262</v>
      </c>
      <c r="I15" s="5">
        <f t="shared" si="4"/>
        <v>19538861.28831258</v>
      </c>
      <c r="J15">
        <f t="shared" si="5"/>
        <v>36103229.398307793</v>
      </c>
      <c r="K15">
        <f t="shared" si="6"/>
        <v>32.764975812637928</v>
      </c>
      <c r="L15">
        <f t="shared" si="0"/>
        <v>1.0474107820196279E-2</v>
      </c>
      <c r="M15">
        <f t="shared" si="0"/>
        <v>3.5757039063039106E-2</v>
      </c>
    </row>
    <row r="16" spans="1:23">
      <c r="A16">
        <v>39.840000000000003</v>
      </c>
      <c r="B16" s="1">
        <v>29980000</v>
      </c>
      <c r="C16">
        <v>35.42</v>
      </c>
      <c r="E16" s="5">
        <f t="shared" si="1"/>
        <v>20.235472240551264</v>
      </c>
      <c r="F16" s="5">
        <f t="shared" si="2"/>
        <v>13.67218068628353</v>
      </c>
      <c r="H16" s="1">
        <f t="shared" si="3"/>
        <v>25101425.702422712</v>
      </c>
      <c r="I16" s="5">
        <f t="shared" si="4"/>
        <v>16959882.309991274</v>
      </c>
      <c r="J16">
        <f t="shared" si="5"/>
        <v>30293880.244415745</v>
      </c>
      <c r="K16">
        <f t="shared" si="6"/>
        <v>34.04509037890994</v>
      </c>
      <c r="L16">
        <f t="shared" si="0"/>
        <v>1.0469654583580559E-2</v>
      </c>
      <c r="M16">
        <f t="shared" si="0"/>
        <v>3.881732414144725E-2</v>
      </c>
    </row>
    <row r="17" spans="1:13">
      <c r="A17">
        <v>24.84</v>
      </c>
      <c r="B17" s="1">
        <v>25104000</v>
      </c>
      <c r="C17">
        <v>36.909999999999997</v>
      </c>
      <c r="E17" s="5">
        <f t="shared" si="1"/>
        <v>23.844592860876133</v>
      </c>
      <c r="F17" s="5">
        <f t="shared" si="2"/>
        <v>16.945641700146613</v>
      </c>
      <c r="H17" s="1">
        <f t="shared" si="3"/>
        <v>20614998.445867173</v>
      </c>
      <c r="I17" s="5">
        <f t="shared" si="4"/>
        <v>14650465.174682315</v>
      </c>
      <c r="J17">
        <f t="shared" si="5"/>
        <v>25290596.884171896</v>
      </c>
      <c r="K17">
        <f t="shared" si="6"/>
        <v>35.400273936397298</v>
      </c>
      <c r="L17">
        <f t="shared" si="0"/>
        <v>7.4329542770831614E-3</v>
      </c>
      <c r="M17">
        <f t="shared" si="0"/>
        <v>4.0902900666559168E-2</v>
      </c>
    </row>
    <row r="18" spans="1:13">
      <c r="A18">
        <v>15.48</v>
      </c>
      <c r="B18" s="1">
        <v>21067000</v>
      </c>
      <c r="C18">
        <v>38.39</v>
      </c>
      <c r="E18" s="5">
        <f t="shared" si="1"/>
        <v>28.250359646962696</v>
      </c>
      <c r="F18" s="5">
        <f t="shared" si="2"/>
        <v>21.171521087934877</v>
      </c>
      <c r="H18" s="1">
        <f t="shared" si="3"/>
        <v>16769516.08553949</v>
      </c>
      <c r="I18" s="5">
        <f t="shared" si="4"/>
        <v>12567491.808113448</v>
      </c>
      <c r="J18">
        <f t="shared" si="5"/>
        <v>20956109.373883463</v>
      </c>
      <c r="K18">
        <f t="shared" si="6"/>
        <v>36.848800887238312</v>
      </c>
      <c r="L18">
        <f t="shared" si="0"/>
        <v>5.2637122569201382E-3</v>
      </c>
      <c r="M18">
        <f t="shared" si="0"/>
        <v>4.0145848209473527E-2</v>
      </c>
    </row>
    <row r="19" spans="1:13">
      <c r="A19">
        <v>9.66</v>
      </c>
      <c r="B19" s="1">
        <v>17590000</v>
      </c>
      <c r="C19">
        <v>39.880000000000003</v>
      </c>
      <c r="E19" s="5">
        <f t="shared" si="1"/>
        <v>33.639103399270681</v>
      </c>
      <c r="F19" s="5">
        <f t="shared" si="2"/>
        <v>26.649526015532917</v>
      </c>
      <c r="H19" s="1">
        <f t="shared" si="3"/>
        <v>13512318.908212248</v>
      </c>
      <c r="I19" s="5">
        <f t="shared" si="4"/>
        <v>10704711.418746874</v>
      </c>
      <c r="J19">
        <f t="shared" si="5"/>
        <v>17238724.106959887</v>
      </c>
      <c r="K19">
        <f t="shared" si="6"/>
        <v>38.38692271669391</v>
      </c>
      <c r="L19">
        <f t="shared" si="0"/>
        <v>1.9970204266066695E-2</v>
      </c>
      <c r="M19">
        <f t="shared" si="0"/>
        <v>3.743924983214876E-2</v>
      </c>
    </row>
    <row r="20" spans="1:13">
      <c r="A20">
        <v>6</v>
      </c>
      <c r="B20" s="1">
        <v>14629000</v>
      </c>
      <c r="C20">
        <v>41.44</v>
      </c>
      <c r="E20" s="5">
        <f t="shared" si="1"/>
        <v>40.361873549416671</v>
      </c>
      <c r="F20" s="5">
        <f t="shared" si="2"/>
        <v>33.909641730331515</v>
      </c>
      <c r="H20" s="1">
        <f t="shared" si="3"/>
        <v>10745241.630203445</v>
      </c>
      <c r="I20" s="5">
        <f t="shared" si="4"/>
        <v>9027511.9052620921</v>
      </c>
      <c r="J20">
        <f t="shared" si="5"/>
        <v>14034108.05470394</v>
      </c>
      <c r="K20">
        <f t="shared" si="6"/>
        <v>40.034976316808333</v>
      </c>
      <c r="L20">
        <f t="shared" si="0"/>
        <v>4.0665250208220677E-2</v>
      </c>
      <c r="M20">
        <f t="shared" si="0"/>
        <v>3.3905011660030529E-2</v>
      </c>
    </row>
    <row r="21" spans="1:13">
      <c r="A21">
        <v>1250</v>
      </c>
      <c r="B21" s="1">
        <v>101450000</v>
      </c>
      <c r="C21">
        <v>26.46</v>
      </c>
      <c r="E21" s="5">
        <f t="shared" si="1"/>
        <v>7.0203203558488196</v>
      </c>
      <c r="F21" s="5">
        <f t="shared" si="2"/>
        <v>3.4655176232710727</v>
      </c>
      <c r="H21" s="1">
        <f t="shared" si="3"/>
        <v>84734192.950129703</v>
      </c>
      <c r="I21" s="5">
        <f t="shared" si="4"/>
        <v>41828267.668394931</v>
      </c>
      <c r="J21">
        <f t="shared" si="5"/>
        <v>94495965.157506615</v>
      </c>
      <c r="K21">
        <f t="shared" si="6"/>
        <v>26.272833119695246</v>
      </c>
      <c r="L21">
        <f t="shared" si="0"/>
        <v>6.8546425258682944E-2</v>
      </c>
      <c r="M21">
        <f t="shared" si="0"/>
        <v>7.0735782428100833E-3</v>
      </c>
    </row>
    <row r="22" spans="1:13">
      <c r="A22">
        <v>780</v>
      </c>
      <c r="B22" s="1">
        <v>87442000</v>
      </c>
      <c r="C22">
        <v>27.75</v>
      </c>
      <c r="E22" s="5">
        <f t="shared" si="1"/>
        <v>8.0073939352720362</v>
      </c>
      <c r="F22" s="5">
        <f t="shared" si="2"/>
        <v>4.1135462490820869</v>
      </c>
      <c r="H22" s="1">
        <f t="shared" si="3"/>
        <v>73100199.186721548</v>
      </c>
      <c r="I22" s="5">
        <f t="shared" si="4"/>
        <v>37552923.285954967</v>
      </c>
      <c r="J22">
        <f t="shared" si="5"/>
        <v>82181878.589255825</v>
      </c>
      <c r="K22">
        <f t="shared" si="6"/>
        <v>27.19040350369821</v>
      </c>
      <c r="L22">
        <f t="shared" si="0"/>
        <v>6.0155547800189557E-2</v>
      </c>
      <c r="M22">
        <f t="shared" si="0"/>
        <v>2.0165639506370805E-2</v>
      </c>
    </row>
    <row r="23" spans="1:13">
      <c r="A23">
        <v>485</v>
      </c>
      <c r="B23" s="1">
        <v>75157000</v>
      </c>
      <c r="C23">
        <v>28.91</v>
      </c>
      <c r="E23" s="5">
        <f t="shared" si="1"/>
        <v>9.1801983122397477</v>
      </c>
      <c r="F23" s="5">
        <f t="shared" si="2"/>
        <v>4.910610525509651</v>
      </c>
      <c r="H23" s="1">
        <f t="shared" si="3"/>
        <v>62659519.78378018</v>
      </c>
      <c r="I23" s="5">
        <f t="shared" si="4"/>
        <v>33517412.904181655</v>
      </c>
      <c r="J23">
        <f t="shared" si="5"/>
        <v>71060765.45691964</v>
      </c>
      <c r="K23">
        <f t="shared" si="6"/>
        <v>28.142920670045743</v>
      </c>
      <c r="L23">
        <f t="shared" si="0"/>
        <v>5.4502368948738771E-2</v>
      </c>
      <c r="M23">
        <f t="shared" si="0"/>
        <v>2.6533356276522195E-2</v>
      </c>
    </row>
    <row r="24" spans="1:13">
      <c r="A24">
        <v>302.5</v>
      </c>
      <c r="B24" s="1">
        <v>64456000</v>
      </c>
      <c r="C24">
        <v>30.1</v>
      </c>
      <c r="E24" s="5">
        <f t="shared" si="1"/>
        <v>10.559123018737438</v>
      </c>
      <c r="F24" s="5">
        <f t="shared" si="2"/>
        <v>5.8838849677172149</v>
      </c>
      <c r="H24" s="1">
        <f t="shared" si="3"/>
        <v>53463485.908550419</v>
      </c>
      <c r="I24" s="5">
        <f t="shared" si="4"/>
        <v>29791584.064402226</v>
      </c>
      <c r="J24">
        <f t="shared" si="5"/>
        <v>61203617.593734711</v>
      </c>
      <c r="K24">
        <f t="shared" si="6"/>
        <v>29.127966437923519</v>
      </c>
      <c r="L24">
        <f t="shared" si="0"/>
        <v>5.0458955043212246E-2</v>
      </c>
      <c r="M24">
        <f t="shared" si="0"/>
        <v>3.2293473823138963E-2</v>
      </c>
    </row>
    <row r="25" spans="1:13">
      <c r="A25">
        <v>188.25</v>
      </c>
      <c r="B25" s="1">
        <v>54874000</v>
      </c>
      <c r="C25">
        <v>31.23</v>
      </c>
      <c r="E25" s="5">
        <f t="shared" si="1"/>
        <v>12.204783736244917</v>
      </c>
      <c r="F25" s="5">
        <f t="shared" si="2"/>
        <v>7.0940821074609453</v>
      </c>
      <c r="H25" s="1">
        <f t="shared" si="3"/>
        <v>45309070.279414266</v>
      </c>
      <c r="I25" s="5">
        <f t="shared" si="4"/>
        <v>26336088.514238387</v>
      </c>
      <c r="J25">
        <f t="shared" si="5"/>
        <v>52407074.024550356</v>
      </c>
      <c r="K25">
        <f t="shared" si="6"/>
        <v>30.167476537308247</v>
      </c>
      <c r="L25">
        <f t="shared" si="0"/>
        <v>4.4956190098218538E-2</v>
      </c>
      <c r="M25">
        <f t="shared" si="0"/>
        <v>3.4022525222278381E-2</v>
      </c>
    </row>
    <row r="26" spans="1:13">
      <c r="A26">
        <v>117.25</v>
      </c>
      <c r="B26" s="1">
        <v>46521000</v>
      </c>
      <c r="C26">
        <v>32.42</v>
      </c>
      <c r="E26" s="5">
        <f t="shared" si="1"/>
        <v>14.164702573303394</v>
      </c>
      <c r="F26" s="5">
        <f t="shared" si="2"/>
        <v>8.6005978665988856</v>
      </c>
      <c r="H26" s="1">
        <f t="shared" si="3"/>
        <v>38160787.282294206</v>
      </c>
      <c r="I26" s="5">
        <f t="shared" si="4"/>
        <v>23170665.532110188</v>
      </c>
      <c r="J26">
        <f t="shared" si="5"/>
        <v>44644433.328304507</v>
      </c>
      <c r="K26">
        <f t="shared" si="6"/>
        <v>31.265504595840085</v>
      </c>
      <c r="L26">
        <f t="shared" si="0"/>
        <v>4.0338055323305456E-2</v>
      </c>
      <c r="M26">
        <f t="shared" si="0"/>
        <v>3.5610592355333648E-2</v>
      </c>
    </row>
    <row r="27" spans="1:13">
      <c r="A27">
        <v>73</v>
      </c>
      <c r="B27" s="1">
        <v>39190000</v>
      </c>
      <c r="C27">
        <v>33.619999999999997</v>
      </c>
      <c r="E27" s="5">
        <f t="shared" si="1"/>
        <v>16.515627788648004</v>
      </c>
      <c r="F27" s="5">
        <f t="shared" si="2"/>
        <v>10.495181163170205</v>
      </c>
      <c r="H27" s="1">
        <f t="shared" si="3"/>
        <v>31909331.822591644</v>
      </c>
      <c r="I27" s="5">
        <f t="shared" si="4"/>
        <v>20277413.765887879</v>
      </c>
      <c r="J27">
        <f t="shared" si="5"/>
        <v>37807128.512983881</v>
      </c>
      <c r="K27">
        <f t="shared" si="6"/>
        <v>32.434722122271658</v>
      </c>
      <c r="L27">
        <f t="shared" si="0"/>
        <v>3.5286335468642994E-2</v>
      </c>
      <c r="M27">
        <f t="shared" si="0"/>
        <v>3.5255142109706698E-2</v>
      </c>
    </row>
    <row r="28" spans="1:13">
      <c r="A28">
        <v>45.5</v>
      </c>
      <c r="B28" s="1">
        <v>32780000</v>
      </c>
      <c r="C28">
        <v>34.94</v>
      </c>
      <c r="E28" s="5">
        <f t="shared" si="1"/>
        <v>19.340396888711631</v>
      </c>
      <c r="F28" s="5">
        <f t="shared" si="2"/>
        <v>12.888686876709261</v>
      </c>
      <c r="H28" s="1">
        <f t="shared" si="3"/>
        <v>26488680.632889099</v>
      </c>
      <c r="I28" s="5">
        <f t="shared" si="4"/>
        <v>17652394.230530359</v>
      </c>
      <c r="J28">
        <f t="shared" si="5"/>
        <v>31831701.552717153</v>
      </c>
      <c r="K28">
        <f t="shared" si="6"/>
        <v>33.679993998394622</v>
      </c>
      <c r="L28">
        <f t="shared" si="0"/>
        <v>2.8929177769458421E-2</v>
      </c>
      <c r="M28">
        <f t="shared" si="0"/>
        <v>3.606199203220882E-2</v>
      </c>
    </row>
    <row r="29" spans="1:13">
      <c r="A29">
        <v>28.25</v>
      </c>
      <c r="B29" s="1">
        <v>27262000</v>
      </c>
      <c r="C29">
        <v>36.200000000000003</v>
      </c>
      <c r="E29" s="5">
        <f t="shared" si="1"/>
        <v>22.790850766763388</v>
      </c>
      <c r="F29" s="5">
        <f t="shared" si="2"/>
        <v>15.971556230284605</v>
      </c>
      <c r="H29" s="1">
        <f t="shared" si="3"/>
        <v>21769894.084801178</v>
      </c>
      <c r="I29" s="5">
        <f t="shared" si="4"/>
        <v>15256081.971709572</v>
      </c>
      <c r="J29">
        <f t="shared" si="5"/>
        <v>26583384.389332052</v>
      </c>
      <c r="K29">
        <f t="shared" si="6"/>
        <v>35.022312908674834</v>
      </c>
      <c r="L29">
        <f t="shared" si="0"/>
        <v>2.4892363387423802E-2</v>
      </c>
      <c r="M29">
        <f t="shared" si="0"/>
        <v>3.2532792578043326E-2</v>
      </c>
    </row>
    <row r="30" spans="1:13">
      <c r="A30">
        <v>17.675000000000001</v>
      </c>
      <c r="B30" s="1">
        <v>22529000</v>
      </c>
      <c r="C30">
        <v>37.57</v>
      </c>
      <c r="E30" s="5">
        <f t="shared" si="1"/>
        <v>26.923999542565031</v>
      </c>
      <c r="F30" s="5">
        <f t="shared" si="2"/>
        <v>19.874165628786074</v>
      </c>
      <c r="H30" s="1">
        <f t="shared" si="3"/>
        <v>17786529.476797178</v>
      </c>
      <c r="I30" s="5">
        <f t="shared" si="4"/>
        <v>13129269.008651745</v>
      </c>
      <c r="J30">
        <f t="shared" si="5"/>
        <v>22107427.157643609</v>
      </c>
      <c r="K30">
        <f t="shared" si="6"/>
        <v>36.433185842804306</v>
      </c>
      <c r="L30">
        <f t="shared" si="0"/>
        <v>1.8712452499284979E-2</v>
      </c>
      <c r="M30">
        <f t="shared" si="0"/>
        <v>3.025856154367032E-2</v>
      </c>
    </row>
    <row r="31" spans="1:13">
      <c r="A31">
        <v>11.025</v>
      </c>
      <c r="B31" s="1">
        <v>18470000</v>
      </c>
      <c r="C31">
        <v>38.99</v>
      </c>
      <c r="E31" s="5">
        <f t="shared" si="1"/>
        <v>32.014316495098363</v>
      </c>
      <c r="F31" s="5">
        <f t="shared" si="2"/>
        <v>24.96407238869903</v>
      </c>
      <c r="H31" s="1">
        <f t="shared" si="3"/>
        <v>14370762.325907582</v>
      </c>
      <c r="I31" s="5">
        <f t="shared" si="4"/>
        <v>11206010.006169381</v>
      </c>
      <c r="J31">
        <f t="shared" si="5"/>
        <v>18223431.896492302</v>
      </c>
      <c r="K31">
        <f t="shared" si="6"/>
        <v>37.946335888109864</v>
      </c>
      <c r="L31">
        <f t="shared" si="0"/>
        <v>1.3349653682062673E-2</v>
      </c>
      <c r="M31">
        <f t="shared" si="0"/>
        <v>2.6767481710442107E-2</v>
      </c>
    </row>
    <row r="32" spans="1:13">
      <c r="A32">
        <v>6.85</v>
      </c>
      <c r="B32" s="1">
        <v>15054000</v>
      </c>
      <c r="C32">
        <v>40.46</v>
      </c>
      <c r="E32" s="5">
        <f t="shared" si="1"/>
        <v>38.343631349966167</v>
      </c>
      <c r="F32" s="5">
        <f t="shared" si="2"/>
        <v>31.683486209593916</v>
      </c>
      <c r="H32" s="1">
        <f t="shared" si="3"/>
        <v>11465809.670358973</v>
      </c>
      <c r="I32" s="5">
        <f t="shared" si="4"/>
        <v>9474241.4785126392</v>
      </c>
      <c r="J32">
        <f t="shared" si="5"/>
        <v>14873669.452763386</v>
      </c>
      <c r="K32">
        <f t="shared" si="6"/>
        <v>39.567050065868884</v>
      </c>
      <c r="L32">
        <f t="shared" si="0"/>
        <v>1.1978912397808817E-2</v>
      </c>
      <c r="M32">
        <f t="shared" si="0"/>
        <v>2.2069943997308876E-2</v>
      </c>
    </row>
    <row r="33" spans="1:13">
      <c r="A33">
        <v>4.2750000000000004</v>
      </c>
      <c r="B33" s="1">
        <v>12186000</v>
      </c>
      <c r="C33">
        <v>42.03</v>
      </c>
      <c r="E33" s="5">
        <f t="shared" si="1"/>
        <v>46.123614768656097</v>
      </c>
      <c r="F33" s="5">
        <f t="shared" si="2"/>
        <v>40.470039191917408</v>
      </c>
      <c r="H33" s="1">
        <f t="shared" si="3"/>
        <v>9062722.367272241</v>
      </c>
      <c r="I33" s="5">
        <f t="shared" si="4"/>
        <v>7951864.380721014</v>
      </c>
      <c r="J33">
        <f t="shared" si="5"/>
        <v>12056744.329861034</v>
      </c>
      <c r="K33">
        <f t="shared" si="6"/>
        <v>41.264542225545661</v>
      </c>
      <c r="L33">
        <f t="shared" si="0"/>
        <v>1.0606898911781248E-2</v>
      </c>
      <c r="M33">
        <f t="shared" si="0"/>
        <v>1.8212176408620991E-2</v>
      </c>
    </row>
    <row r="34" spans="1:13">
      <c r="A34">
        <v>2.6749999999999998</v>
      </c>
      <c r="B34" s="1">
        <v>9784200</v>
      </c>
      <c r="C34">
        <v>43.64</v>
      </c>
      <c r="E34" s="5">
        <f t="shared" si="1"/>
        <v>55.769415486638671</v>
      </c>
      <c r="F34" s="5">
        <f t="shared" si="2"/>
        <v>52.076910893916413</v>
      </c>
      <c r="H34" s="1">
        <f t="shared" si="3"/>
        <v>7086492.3574832855</v>
      </c>
      <c r="I34" s="5">
        <f t="shared" si="4"/>
        <v>6617294.2253535474</v>
      </c>
      <c r="J34">
        <f t="shared" si="5"/>
        <v>9695718.477635704</v>
      </c>
      <c r="K34">
        <f t="shared" si="6"/>
        <v>43.039040150209338</v>
      </c>
      <c r="L34">
        <f t="shared" ref="L34:M65" si="7">ABS((J34-B34)/B34)</f>
        <v>9.0433067971112634E-3</v>
      </c>
      <c r="M34">
        <f t="shared" si="7"/>
        <v>1.3770848986953764E-2</v>
      </c>
    </row>
    <row r="35" spans="1:13">
      <c r="A35">
        <v>1.66</v>
      </c>
      <c r="B35" s="1">
        <v>7785800</v>
      </c>
      <c r="C35">
        <v>45.34</v>
      </c>
      <c r="E35" s="5">
        <f t="shared" si="1"/>
        <v>68.105137625505122</v>
      </c>
      <c r="F35" s="5">
        <f t="shared" si="2"/>
        <v>67.932285222693011</v>
      </c>
      <c r="H35" s="1">
        <f t="shared" si="3"/>
        <v>5445241.4421872636</v>
      </c>
      <c r="I35" s="5">
        <f t="shared" si="4"/>
        <v>5431421.2943982705</v>
      </c>
      <c r="J35">
        <f t="shared" si="5"/>
        <v>7690968.186188044</v>
      </c>
      <c r="K35">
        <f t="shared" si="6"/>
        <v>44.927198651498372</v>
      </c>
      <c r="L35">
        <f t="shared" si="7"/>
        <v>1.2180098873841605E-2</v>
      </c>
      <c r="M35">
        <f t="shared" si="7"/>
        <v>9.104573191478409E-3</v>
      </c>
    </row>
    <row r="36" spans="1:13">
      <c r="A36">
        <v>1.0349999999999999</v>
      </c>
      <c r="B36" s="1">
        <v>6122000</v>
      </c>
      <c r="C36">
        <v>47.13</v>
      </c>
      <c r="E36" s="5">
        <f t="shared" si="1"/>
        <v>83.563183981918115</v>
      </c>
      <c r="F36" s="5">
        <f t="shared" si="2"/>
        <v>89.206419663479338</v>
      </c>
      <c r="H36" s="1">
        <f t="shared" si="3"/>
        <v>4137823.5316835861</v>
      </c>
      <c r="I36" s="5">
        <f t="shared" si="4"/>
        <v>4417261.3449082859</v>
      </c>
      <c r="J36">
        <f t="shared" si="5"/>
        <v>6052584.6849569464</v>
      </c>
      <c r="K36">
        <f t="shared" si="6"/>
        <v>46.87080751714668</v>
      </c>
      <c r="L36">
        <f t="shared" si="7"/>
        <v>1.1338666292560208E-2</v>
      </c>
      <c r="M36">
        <f t="shared" si="7"/>
        <v>5.4995222332553002E-3</v>
      </c>
    </row>
    <row r="37" spans="1:13">
      <c r="A37">
        <v>0.64500000000000002</v>
      </c>
      <c r="B37" s="1">
        <v>4752100</v>
      </c>
      <c r="C37">
        <v>48.95</v>
      </c>
      <c r="E37" s="5">
        <f t="shared" si="1"/>
        <v>103.24985232184137</v>
      </c>
      <c r="F37" s="5">
        <f t="shared" si="2"/>
        <v>118.28155091795591</v>
      </c>
      <c r="H37" s="1">
        <f t="shared" si="3"/>
        <v>3098693.717506594</v>
      </c>
      <c r="I37" s="5">
        <f t="shared" si="4"/>
        <v>3549819.1085438807</v>
      </c>
      <c r="J37">
        <f t="shared" si="5"/>
        <v>4712018.5120920427</v>
      </c>
      <c r="K37">
        <f t="shared" si="6"/>
        <v>48.881773636164347</v>
      </c>
      <c r="L37">
        <f t="shared" si="7"/>
        <v>8.4344790530412415E-3</v>
      </c>
      <c r="M37">
        <f t="shared" si="7"/>
        <v>1.3937970140072715E-3</v>
      </c>
    </row>
    <row r="38" spans="1:13">
      <c r="A38">
        <v>0.40250000000000002</v>
      </c>
      <c r="B38" s="1">
        <v>3675400</v>
      </c>
      <c r="C38">
        <v>50.81</v>
      </c>
      <c r="E38" s="5">
        <f t="shared" si="1"/>
        <v>128.36732500637729</v>
      </c>
      <c r="F38" s="5">
        <f t="shared" si="2"/>
        <v>158.19943336358068</v>
      </c>
      <c r="H38" s="1">
        <f t="shared" si="3"/>
        <v>2288107.4810289824</v>
      </c>
      <c r="I38" s="5">
        <f t="shared" si="4"/>
        <v>2819855.4963716189</v>
      </c>
      <c r="J38">
        <f t="shared" si="5"/>
        <v>3631393.7909786133</v>
      </c>
      <c r="K38">
        <f t="shared" si="6"/>
        <v>50.943184951427227</v>
      </c>
      <c r="L38">
        <f t="shared" si="7"/>
        <v>1.1973175442506038E-2</v>
      </c>
      <c r="M38">
        <f t="shared" si="7"/>
        <v>2.6212350212010426E-3</v>
      </c>
    </row>
    <row r="39" spans="1:13">
      <c r="A39">
        <v>0.25</v>
      </c>
      <c r="B39" s="1">
        <v>2835400</v>
      </c>
      <c r="C39">
        <v>52.63</v>
      </c>
      <c r="E39" s="5">
        <f t="shared" si="1"/>
        <v>161.04026509714433</v>
      </c>
      <c r="F39" s="5">
        <f t="shared" si="2"/>
        <v>214.27302051064342</v>
      </c>
      <c r="H39" s="1">
        <f t="shared" si="3"/>
        <v>1658254.7138504146</v>
      </c>
      <c r="I39" s="5">
        <f t="shared" si="4"/>
        <v>2206400.0335469008</v>
      </c>
      <c r="J39">
        <f t="shared" si="5"/>
        <v>2760074.2388643981</v>
      </c>
      <c r="K39">
        <f t="shared" si="6"/>
        <v>53.072730240964844</v>
      </c>
      <c r="L39">
        <f t="shared" si="7"/>
        <v>2.6566185065811491E-2</v>
      </c>
      <c r="M39">
        <f t="shared" si="7"/>
        <v>8.4121269421402606E-3</v>
      </c>
    </row>
    <row r="40" spans="1:13">
      <c r="A40">
        <v>50</v>
      </c>
      <c r="B40" s="1">
        <v>35884000</v>
      </c>
      <c r="C40">
        <v>35.44</v>
      </c>
      <c r="E40" s="5">
        <f t="shared" si="1"/>
        <v>18.733493315959016</v>
      </c>
      <c r="F40" s="5">
        <f t="shared" si="2"/>
        <v>12.364156480207244</v>
      </c>
      <c r="H40" s="1">
        <f t="shared" si="3"/>
        <v>27508788.18727164</v>
      </c>
      <c r="I40" s="5">
        <f t="shared" si="4"/>
        <v>18155874.93436439</v>
      </c>
      <c r="J40">
        <f t="shared" si="5"/>
        <v>32960115.627291977</v>
      </c>
      <c r="K40">
        <f t="shared" si="6"/>
        <v>33.424919604402952</v>
      </c>
      <c r="L40">
        <f t="shared" si="7"/>
        <v>8.1481562052949014E-2</v>
      </c>
      <c r="M40">
        <f t="shared" si="7"/>
        <v>5.6858927641000173E-2</v>
      </c>
    </row>
    <row r="41" spans="1:13">
      <c r="A41">
        <v>31.2</v>
      </c>
      <c r="B41" s="1">
        <v>29274000</v>
      </c>
      <c r="C41">
        <v>37.340000000000003</v>
      </c>
      <c r="E41" s="5">
        <f t="shared" si="1"/>
        <v>22.014982061636186</v>
      </c>
      <c r="F41" s="5">
        <f t="shared" si="2"/>
        <v>15.263857238168542</v>
      </c>
      <c r="H41" s="1">
        <f t="shared" si="3"/>
        <v>22695176.96375766</v>
      </c>
      <c r="I41" s="5">
        <f t="shared" si="4"/>
        <v>15735463.249522272</v>
      </c>
      <c r="J41">
        <f t="shared" si="5"/>
        <v>27616586.702439215</v>
      </c>
      <c r="K41">
        <f t="shared" si="6"/>
        <v>34.735099181647072</v>
      </c>
      <c r="L41">
        <f t="shared" si="7"/>
        <v>5.661724730343598E-2</v>
      </c>
      <c r="M41">
        <f t="shared" si="7"/>
        <v>6.9761671621663912E-2</v>
      </c>
    </row>
    <row r="42" spans="1:13">
      <c r="A42">
        <v>19.399999999999999</v>
      </c>
      <c r="B42" s="1">
        <v>23822000</v>
      </c>
      <c r="C42">
        <v>38.9</v>
      </c>
      <c r="E42" s="5">
        <f t="shared" si="1"/>
        <v>26.036634784449816</v>
      </c>
      <c r="F42" s="5">
        <f t="shared" si="2"/>
        <v>19.018092226039453</v>
      </c>
      <c r="H42" s="1">
        <f t="shared" si="3"/>
        <v>18528735.174340814</v>
      </c>
      <c r="I42" s="5">
        <f t="shared" si="4"/>
        <v>13534052.971697086</v>
      </c>
      <c r="J42">
        <f t="shared" si="5"/>
        <v>22945252.602696646</v>
      </c>
      <c r="K42">
        <f t="shared" si="6"/>
        <v>36.145732790786248</v>
      </c>
      <c r="L42">
        <f t="shared" si="7"/>
        <v>3.680410533554504E-2</v>
      </c>
      <c r="M42">
        <f t="shared" si="7"/>
        <v>7.0803784298554009E-2</v>
      </c>
    </row>
    <row r="43" spans="1:13">
      <c r="A43">
        <v>12.1</v>
      </c>
      <c r="B43" s="1">
        <v>19320000</v>
      </c>
      <c r="C43">
        <v>40.32</v>
      </c>
      <c r="E43" s="5">
        <f t="shared" si="1"/>
        <v>30.926207583289813</v>
      </c>
      <c r="F43" s="5">
        <f t="shared" si="2"/>
        <v>23.851325820032017</v>
      </c>
      <c r="H43" s="1">
        <f t="shared" si="3"/>
        <v>15000011.344859844</v>
      </c>
      <c r="I43" s="5">
        <f t="shared" si="4"/>
        <v>11568510.523861995</v>
      </c>
      <c r="J43">
        <f t="shared" si="5"/>
        <v>18942829.146846827</v>
      </c>
      <c r="K43">
        <f t="shared" si="6"/>
        <v>37.640611310209962</v>
      </c>
      <c r="L43">
        <f t="shared" si="7"/>
        <v>1.9522300887845387E-2</v>
      </c>
      <c r="M43">
        <f t="shared" si="7"/>
        <v>6.6453092504713235E-2</v>
      </c>
    </row>
    <row r="44" spans="1:13">
      <c r="A44">
        <v>7.53</v>
      </c>
      <c r="B44" s="1">
        <v>15582000</v>
      </c>
      <c r="C44">
        <v>41.76</v>
      </c>
      <c r="E44" s="5">
        <f t="shared" si="1"/>
        <v>36.974682448034251</v>
      </c>
      <c r="F44" s="5">
        <f t="shared" si="2"/>
        <v>30.195817577876117</v>
      </c>
      <c r="H44" s="1">
        <f t="shared" si="3"/>
        <v>12003314.265708447</v>
      </c>
      <c r="I44" s="5">
        <f t="shared" si="4"/>
        <v>9802650.4597207122</v>
      </c>
      <c r="J44">
        <f t="shared" si="5"/>
        <v>15497467.838225139</v>
      </c>
      <c r="K44">
        <f t="shared" si="6"/>
        <v>39.237206210062787</v>
      </c>
      <c r="L44">
        <f t="shared" si="7"/>
        <v>5.4249879203478821E-3</v>
      </c>
      <c r="M44">
        <f t="shared" si="7"/>
        <v>6.0411728686235892E-2</v>
      </c>
    </row>
    <row r="45" spans="1:13">
      <c r="A45">
        <v>4.6900000000000004</v>
      </c>
      <c r="B45" s="1">
        <v>12488000</v>
      </c>
      <c r="C45">
        <v>43.19</v>
      </c>
      <c r="E45" s="5">
        <f t="shared" si="1"/>
        <v>44.457627106239492</v>
      </c>
      <c r="F45" s="5">
        <f t="shared" si="2"/>
        <v>38.542898109631267</v>
      </c>
      <c r="H45" s="1">
        <f t="shared" si="3"/>
        <v>9500347.9721949305</v>
      </c>
      <c r="I45" s="5">
        <f t="shared" si="4"/>
        <v>8236403.2390509723</v>
      </c>
      <c r="J45">
        <f t="shared" si="5"/>
        <v>12573581.427303744</v>
      </c>
      <c r="K45">
        <f t="shared" si="6"/>
        <v>40.923916110735085</v>
      </c>
      <c r="L45">
        <f t="shared" si="7"/>
        <v>6.8530931537271363E-3</v>
      </c>
      <c r="M45">
        <f t="shared" si="7"/>
        <v>5.2467790906805103E-2</v>
      </c>
    </row>
    <row r="46" spans="1:13">
      <c r="A46">
        <v>2.92</v>
      </c>
      <c r="B46" s="1">
        <v>9939200</v>
      </c>
      <c r="C46">
        <v>44.61</v>
      </c>
      <c r="E46" s="5">
        <f t="shared" si="1"/>
        <v>53.798715653443679</v>
      </c>
      <c r="F46" s="5">
        <f t="shared" si="2"/>
        <v>49.645864016776706</v>
      </c>
      <c r="H46" s="1">
        <f t="shared" si="3"/>
        <v>7426972.4087491836</v>
      </c>
      <c r="I46" s="5">
        <f t="shared" si="4"/>
        <v>6853666.6309340177</v>
      </c>
      <c r="J46">
        <f t="shared" si="5"/>
        <v>10106070.722506354</v>
      </c>
      <c r="K46">
        <f t="shared" si="6"/>
        <v>42.701057240501257</v>
      </c>
      <c r="L46">
        <f t="shared" si="7"/>
        <v>1.6789150284364299E-2</v>
      </c>
      <c r="M46">
        <f t="shared" si="7"/>
        <v>4.2791812586835745E-2</v>
      </c>
    </row>
    <row r="47" spans="1:13">
      <c r="A47">
        <v>1.82</v>
      </c>
      <c r="B47" s="1">
        <v>7854800</v>
      </c>
      <c r="C47">
        <v>46.17</v>
      </c>
      <c r="E47" s="5">
        <f t="shared" si="1"/>
        <v>65.496046200618963</v>
      </c>
      <c r="F47" s="5">
        <f t="shared" si="2"/>
        <v>64.49085782528168</v>
      </c>
      <c r="H47" s="1">
        <f t="shared" si="3"/>
        <v>5735148.5737928795</v>
      </c>
      <c r="I47" s="5">
        <f t="shared" si="4"/>
        <v>5647129.4487979058</v>
      </c>
      <c r="J47">
        <f t="shared" si="5"/>
        <v>8048726.6182271987</v>
      </c>
      <c r="K47">
        <f t="shared" si="6"/>
        <v>44.55694072423546</v>
      </c>
      <c r="L47">
        <f t="shared" si="7"/>
        <v>2.4688931383001315E-2</v>
      </c>
      <c r="M47">
        <f t="shared" si="7"/>
        <v>3.4937389555220744E-2</v>
      </c>
    </row>
    <row r="48" spans="1:13">
      <c r="A48">
        <v>1.1299999999999999</v>
      </c>
      <c r="B48" s="1">
        <v>6164400</v>
      </c>
      <c r="C48">
        <v>47.71</v>
      </c>
      <c r="E48" s="5">
        <f t="shared" si="1"/>
        <v>80.40443986551972</v>
      </c>
      <c r="F48" s="5">
        <f t="shared" si="2"/>
        <v>84.741386586697374</v>
      </c>
      <c r="H48" s="1">
        <f t="shared" si="3"/>
        <v>4359133.5402395818</v>
      </c>
      <c r="I48" s="5">
        <f t="shared" si="4"/>
        <v>4594261.4752906524</v>
      </c>
      <c r="J48">
        <f t="shared" si="5"/>
        <v>6333189.064364139</v>
      </c>
      <c r="K48">
        <f t="shared" si="6"/>
        <v>46.504316809469742</v>
      </c>
      <c r="L48">
        <f t="shared" si="7"/>
        <v>2.7381264091256081E-2</v>
      </c>
      <c r="M48">
        <f t="shared" si="7"/>
        <v>2.5271079239787438E-2</v>
      </c>
    </row>
    <row r="49" spans="1:13">
      <c r="A49">
        <v>0.70699999999999996</v>
      </c>
      <c r="B49" s="1">
        <v>4797400</v>
      </c>
      <c r="C49">
        <v>49.34</v>
      </c>
      <c r="E49" s="5">
        <f t="shared" si="1"/>
        <v>99.043695218492616</v>
      </c>
      <c r="F49" s="5">
        <f t="shared" si="2"/>
        <v>111.89656006159233</v>
      </c>
      <c r="H49" s="1">
        <f t="shared" si="3"/>
        <v>3281355.4186715693</v>
      </c>
      <c r="I49" s="5">
        <f t="shared" si="4"/>
        <v>3707175.7357076001</v>
      </c>
      <c r="J49">
        <f t="shared" si="5"/>
        <v>4950802.4924313482</v>
      </c>
      <c r="K49">
        <f t="shared" si="6"/>
        <v>48.4867957756924</v>
      </c>
      <c r="L49">
        <f t="shared" si="7"/>
        <v>3.1976173016915035E-2</v>
      </c>
      <c r="M49">
        <f t="shared" si="7"/>
        <v>1.7292343419286652E-2</v>
      </c>
    </row>
    <row r="50" spans="1:13">
      <c r="A50">
        <v>0.441</v>
      </c>
      <c r="B50" s="1">
        <v>3701500</v>
      </c>
      <c r="C50">
        <v>50.99</v>
      </c>
      <c r="E50" s="5">
        <f t="shared" si="1"/>
        <v>123.00005650818701</v>
      </c>
      <c r="F50" s="5">
        <f t="shared" si="2"/>
        <v>149.42284162868333</v>
      </c>
      <c r="H50" s="1">
        <f t="shared" si="3"/>
        <v>2429441.0472854781</v>
      </c>
      <c r="I50" s="5">
        <f t="shared" si="4"/>
        <v>2951331.8543117736</v>
      </c>
      <c r="J50">
        <f t="shared" si="5"/>
        <v>3822635.6766648497</v>
      </c>
      <c r="K50">
        <f t="shared" si="6"/>
        <v>50.539891699180693</v>
      </c>
      <c r="L50">
        <f t="shared" si="7"/>
        <v>3.2726104731824864E-2</v>
      </c>
      <c r="M50">
        <f t="shared" si="7"/>
        <v>8.8273838168132814E-3</v>
      </c>
    </row>
    <row r="51" spans="1:13">
      <c r="A51">
        <v>0.27400000000000002</v>
      </c>
      <c r="B51" s="1">
        <v>2825300</v>
      </c>
      <c r="C51">
        <v>52.68</v>
      </c>
      <c r="E51" s="5">
        <f t="shared" si="1"/>
        <v>154.08066135555288</v>
      </c>
      <c r="F51" s="5">
        <f t="shared" si="2"/>
        <v>201.96381035756596</v>
      </c>
      <c r="H51" s="1">
        <f t="shared" si="3"/>
        <v>1766483.878736357</v>
      </c>
      <c r="I51" s="5">
        <f t="shared" si="4"/>
        <v>2315448.3628645833</v>
      </c>
      <c r="J51">
        <f t="shared" si="5"/>
        <v>2912347.2346078041</v>
      </c>
      <c r="K51">
        <f t="shared" si="6"/>
        <v>52.659546944657002</v>
      </c>
      <c r="L51">
        <f t="shared" si="7"/>
        <v>3.0809908543448165E-2</v>
      </c>
      <c r="M51">
        <f t="shared" si="7"/>
        <v>3.8825086072508678E-4</v>
      </c>
    </row>
    <row r="52" spans="1:13">
      <c r="A52">
        <v>0.17100000000000001</v>
      </c>
      <c r="B52" s="1">
        <v>2138300</v>
      </c>
      <c r="C52">
        <v>54.39</v>
      </c>
      <c r="E52" s="5">
        <f t="shared" si="1"/>
        <v>193.90259713037887</v>
      </c>
      <c r="F52" s="5">
        <f t="shared" si="2"/>
        <v>274.86427459498316</v>
      </c>
      <c r="H52" s="1">
        <f t="shared" si="3"/>
        <v>1267824.8390833386</v>
      </c>
      <c r="I52" s="5">
        <f t="shared" si="4"/>
        <v>1797189.7223935972</v>
      </c>
      <c r="J52">
        <f t="shared" si="5"/>
        <v>2199379.6218192684</v>
      </c>
      <c r="K52">
        <f t="shared" si="6"/>
        <v>54.799000558850913</v>
      </c>
      <c r="L52">
        <f t="shared" si="7"/>
        <v>2.8564570836303815E-2</v>
      </c>
      <c r="M52">
        <f t="shared" si="7"/>
        <v>7.5197749375052938E-3</v>
      </c>
    </row>
    <row r="53" spans="1:13">
      <c r="A53">
        <v>0.107</v>
      </c>
      <c r="B53" s="1">
        <v>1603700</v>
      </c>
      <c r="C53">
        <v>56.12</v>
      </c>
      <c r="E53" s="5">
        <f t="shared" si="1"/>
        <v>245.277425564851</v>
      </c>
      <c r="F53" s="5">
        <f t="shared" si="2"/>
        <v>377.05977821946709</v>
      </c>
      <c r="H53" s="1">
        <f t="shared" si="3"/>
        <v>896832.07401493995</v>
      </c>
      <c r="I53" s="5">
        <f t="shared" si="4"/>
        <v>1378680.9044877598</v>
      </c>
      <c r="J53">
        <f t="shared" si="5"/>
        <v>1644709.3376585196</v>
      </c>
      <c r="K53">
        <f t="shared" si="6"/>
        <v>56.9559936780201</v>
      </c>
      <c r="L53">
        <f t="shared" si="7"/>
        <v>2.5571701476909414E-2</v>
      </c>
      <c r="M53">
        <f t="shared" si="7"/>
        <v>1.4896537384534969E-2</v>
      </c>
    </row>
    <row r="54" spans="1:13">
      <c r="A54">
        <v>6.6400000000000001E-2</v>
      </c>
      <c r="B54" s="1">
        <v>1188700</v>
      </c>
      <c r="C54">
        <v>57.85</v>
      </c>
      <c r="E54" s="5">
        <f t="shared" si="1"/>
        <v>313.54001044718325</v>
      </c>
      <c r="F54" s="5">
        <f t="shared" si="2"/>
        <v>525.35452160485511</v>
      </c>
      <c r="H54" s="1">
        <f t="shared" si="3"/>
        <v>619715.61355145869</v>
      </c>
      <c r="I54" s="5">
        <f t="shared" si="4"/>
        <v>1038369.550425301</v>
      </c>
      <c r="J54">
        <f t="shared" si="5"/>
        <v>1209238.9197052428</v>
      </c>
      <c r="K54">
        <f t="shared" si="6"/>
        <v>59.170569330864716</v>
      </c>
      <c r="L54">
        <f t="shared" si="7"/>
        <v>1.7278472032676746E-2</v>
      </c>
      <c r="M54">
        <f t="shared" si="7"/>
        <v>2.2827473307946659E-2</v>
      </c>
    </row>
    <row r="55" spans="1:13">
      <c r="A55">
        <v>4.1399999999999999E-2</v>
      </c>
      <c r="B55">
        <v>871680</v>
      </c>
      <c r="C55">
        <v>59.6</v>
      </c>
      <c r="E55" s="5">
        <f t="shared" si="1"/>
        <v>402.23543251109129</v>
      </c>
      <c r="F55" s="5">
        <f t="shared" si="2"/>
        <v>736.84742785794208</v>
      </c>
      <c r="H55" s="1">
        <f t="shared" si="3"/>
        <v>422257.84007341962</v>
      </c>
      <c r="I55" s="5">
        <f t="shared" si="4"/>
        <v>773526.09492543922</v>
      </c>
      <c r="J55">
        <f t="shared" si="5"/>
        <v>881274.24961476622</v>
      </c>
      <c r="K55">
        <f t="shared" si="6"/>
        <v>61.370447484326874</v>
      </c>
      <c r="L55">
        <f t="shared" si="7"/>
        <v>1.1006618959671229E-2</v>
      </c>
      <c r="M55">
        <f t="shared" si="7"/>
        <v>2.9705494703471017E-2</v>
      </c>
    </row>
    <row r="56" spans="1:13">
      <c r="A56">
        <v>2.58E-2</v>
      </c>
      <c r="B56">
        <v>630690</v>
      </c>
      <c r="C56">
        <v>61.34</v>
      </c>
      <c r="E56" s="5">
        <f t="shared" si="1"/>
        <v>519.06771628671061</v>
      </c>
      <c r="F56" s="5">
        <f t="shared" si="2"/>
        <v>1044.0928607072944</v>
      </c>
      <c r="H56" s="1">
        <f t="shared" si="3"/>
        <v>282455.49067437951</v>
      </c>
      <c r="I56" s="5">
        <f t="shared" si="4"/>
        <v>568152.77087623766</v>
      </c>
      <c r="J56">
        <f t="shared" si="5"/>
        <v>634490.87878901069</v>
      </c>
      <c r="K56">
        <f t="shared" si="6"/>
        <v>63.565866243474808</v>
      </c>
      <c r="L56">
        <f t="shared" si="7"/>
        <v>6.0265404382671209E-3</v>
      </c>
      <c r="M56">
        <f t="shared" si="7"/>
        <v>3.6287353170440247E-2</v>
      </c>
    </row>
    <row r="57" spans="1:13">
      <c r="A57">
        <v>1.61E-2</v>
      </c>
      <c r="B57">
        <v>454110</v>
      </c>
      <c r="C57">
        <v>63.05</v>
      </c>
      <c r="E57" s="5">
        <f t="shared" si="1"/>
        <v>672.85195492998673</v>
      </c>
      <c r="F57" s="5">
        <f t="shared" si="2"/>
        <v>1492.4611132723483</v>
      </c>
      <c r="H57" s="1">
        <f t="shared" si="3"/>
        <v>185729.95438934356</v>
      </c>
      <c r="I57" s="5">
        <f t="shared" si="4"/>
        <v>411969.8731124078</v>
      </c>
      <c r="J57">
        <f t="shared" si="5"/>
        <v>451901.30815225688</v>
      </c>
      <c r="K57">
        <f t="shared" si="6"/>
        <v>65.73253755804582</v>
      </c>
      <c r="L57">
        <f t="shared" si="7"/>
        <v>4.8637815677767884E-3</v>
      </c>
      <c r="M57">
        <f t="shared" si="7"/>
        <v>4.2546194417856037E-2</v>
      </c>
    </row>
    <row r="58" spans="1:13">
      <c r="A58">
        <v>0.01</v>
      </c>
      <c r="B58">
        <v>326890</v>
      </c>
      <c r="C58">
        <v>64.72</v>
      </c>
      <c r="E58" s="5">
        <f t="shared" si="1"/>
        <v>878.72566074706799</v>
      </c>
      <c r="F58" s="5">
        <f t="shared" si="2"/>
        <v>2161.8923656353309</v>
      </c>
      <c r="H58" s="1">
        <f t="shared" si="3"/>
        <v>119372.81313960187</v>
      </c>
      <c r="I58" s="5">
        <f t="shared" si="4"/>
        <v>293687.99036950083</v>
      </c>
      <c r="J58">
        <f t="shared" si="5"/>
        <v>317021.29929097561</v>
      </c>
      <c r="K58">
        <f t="shared" si="6"/>
        <v>67.880159035770234</v>
      </c>
      <c r="L58">
        <f t="shared" si="7"/>
        <v>3.0189668417585077E-2</v>
      </c>
      <c r="M58">
        <f t="shared" si="7"/>
        <v>4.8828168043421431E-2</v>
      </c>
    </row>
    <row r="59" spans="1:13">
      <c r="A59">
        <v>2.5</v>
      </c>
      <c r="B59" s="1">
        <v>9516200</v>
      </c>
      <c r="C59">
        <v>48.16</v>
      </c>
      <c r="E59" s="5">
        <f t="shared" si="1"/>
        <v>57.348919251152587</v>
      </c>
      <c r="F59" s="5">
        <f t="shared" si="2"/>
        <v>54.046484181690595</v>
      </c>
      <c r="H59" s="1">
        <f t="shared" si="3"/>
        <v>6832252.79171771</v>
      </c>
      <c r="I59" s="5">
        <f t="shared" si="4"/>
        <v>6438817.8060646066</v>
      </c>
      <c r="J59">
        <f t="shared" si="5"/>
        <v>9388186.8829731476</v>
      </c>
      <c r="K59">
        <f t="shared" si="6"/>
        <v>43.301903114380629</v>
      </c>
      <c r="L59">
        <f t="shared" si="7"/>
        <v>1.3452125536122869E-2</v>
      </c>
      <c r="M59">
        <f t="shared" si="7"/>
        <v>0.10087410476784402</v>
      </c>
    </row>
    <row r="60" spans="1:13">
      <c r="A60">
        <v>1.56</v>
      </c>
      <c r="B60" s="1">
        <v>7643400</v>
      </c>
      <c r="C60">
        <v>49.31</v>
      </c>
      <c r="E60" s="5">
        <f t="shared" si="1"/>
        <v>69.935349603752073</v>
      </c>
      <c r="F60" s="5">
        <f t="shared" si="2"/>
        <v>70.373171027546405</v>
      </c>
      <c r="H60" s="1">
        <f t="shared" si="3"/>
        <v>5256288.4438880682</v>
      </c>
      <c r="I60" s="5">
        <f t="shared" si="4"/>
        <v>5289194.7738544699</v>
      </c>
      <c r="J60">
        <f t="shared" si="5"/>
        <v>7456818.9974761149</v>
      </c>
      <c r="K60">
        <f t="shared" si="6"/>
        <v>45.178786279213149</v>
      </c>
      <c r="L60">
        <f t="shared" si="7"/>
        <v>2.4410733773436572E-2</v>
      </c>
      <c r="M60">
        <f t="shared" si="7"/>
        <v>8.3780444550534433E-2</v>
      </c>
    </row>
    <row r="61" spans="1:13">
      <c r="A61">
        <v>0.97</v>
      </c>
      <c r="B61" s="1">
        <v>5953200</v>
      </c>
      <c r="C61">
        <v>50.65</v>
      </c>
      <c r="E61" s="5">
        <f t="shared" si="1"/>
        <v>85.988556895017723</v>
      </c>
      <c r="F61" s="5">
        <f t="shared" si="2"/>
        <v>92.673916136508183</v>
      </c>
      <c r="H61" s="1">
        <f t="shared" si="3"/>
        <v>3980348.272687085</v>
      </c>
      <c r="I61" s="5">
        <f t="shared" si="4"/>
        <v>4289808.7296365723</v>
      </c>
      <c r="J61">
        <f t="shared" si="5"/>
        <v>5851976.7009745697</v>
      </c>
      <c r="K61">
        <f t="shared" si="6"/>
        <v>47.142947182599215</v>
      </c>
      <c r="L61">
        <f t="shared" si="7"/>
        <v>1.7003174599447415E-2</v>
      </c>
      <c r="M61">
        <f t="shared" si="7"/>
        <v>6.9240924331703521E-2</v>
      </c>
    </row>
    <row r="62" spans="1:13">
      <c r="A62">
        <v>0.60499999999999998</v>
      </c>
      <c r="B62" s="1">
        <v>4564100</v>
      </c>
      <c r="C62">
        <v>52.12</v>
      </c>
      <c r="E62" s="5">
        <f t="shared" si="1"/>
        <v>106.30539409039847</v>
      </c>
      <c r="F62" s="5">
        <f t="shared" si="2"/>
        <v>122.97603329393762</v>
      </c>
      <c r="H62" s="1">
        <f t="shared" si="3"/>
        <v>2976339.4780899216</v>
      </c>
      <c r="I62" s="5">
        <f t="shared" si="4"/>
        <v>3443084.1998515865</v>
      </c>
      <c r="J62">
        <f t="shared" si="5"/>
        <v>4551200.445608194</v>
      </c>
      <c r="K62">
        <f t="shared" si="6"/>
        <v>49.158555087262101</v>
      </c>
      <c r="L62">
        <f t="shared" si="7"/>
        <v>2.8263084489397721E-3</v>
      </c>
      <c r="M62">
        <f t="shared" si="7"/>
        <v>5.6819741226743978E-2</v>
      </c>
    </row>
    <row r="63" spans="1:13">
      <c r="A63">
        <v>0.3765</v>
      </c>
      <c r="B63" s="1">
        <v>3462400</v>
      </c>
      <c r="C63">
        <v>53.6</v>
      </c>
      <c r="E63" s="5">
        <f t="shared" si="1"/>
        <v>132.45968896578154</v>
      </c>
      <c r="F63" s="5">
        <f t="shared" si="2"/>
        <v>164.97713120001654</v>
      </c>
      <c r="H63" s="1">
        <f t="shared" si="3"/>
        <v>2189218.3816394545</v>
      </c>
      <c r="I63" s="5">
        <f t="shared" si="4"/>
        <v>2726648.1674022493</v>
      </c>
      <c r="J63">
        <f t="shared" si="5"/>
        <v>3496753.8305271245</v>
      </c>
      <c r="K63">
        <f t="shared" si="6"/>
        <v>51.239114222116257</v>
      </c>
      <c r="L63">
        <f t="shared" si="7"/>
        <v>9.9219704618543382E-3</v>
      </c>
      <c r="M63">
        <f t="shared" si="7"/>
        <v>4.4046376453054939E-2</v>
      </c>
    </row>
    <row r="64" spans="1:13">
      <c r="A64">
        <v>0.23449999999999999</v>
      </c>
      <c r="B64" s="1">
        <v>2602800</v>
      </c>
      <c r="C64">
        <v>55.14</v>
      </c>
      <c r="E64" s="5">
        <f t="shared" si="1"/>
        <v>166.1099901994809</v>
      </c>
      <c r="F64" s="5">
        <f t="shared" si="2"/>
        <v>223.35828250747187</v>
      </c>
      <c r="H64" s="1">
        <f t="shared" si="3"/>
        <v>1586071.5306127158</v>
      </c>
      <c r="I64" s="5">
        <f t="shared" si="4"/>
        <v>2132696.6101570474</v>
      </c>
      <c r="J64">
        <f t="shared" si="5"/>
        <v>2657821.9901256603</v>
      </c>
      <c r="K64">
        <f t="shared" si="6"/>
        <v>53.362076792267352</v>
      </c>
      <c r="L64">
        <f t="shared" si="7"/>
        <v>2.1139538237920825E-2</v>
      </c>
      <c r="M64">
        <f t="shared" si="7"/>
        <v>3.224380137346116E-2</v>
      </c>
    </row>
    <row r="65" spans="1:13">
      <c r="A65">
        <v>0.14599999999999999</v>
      </c>
      <c r="B65" s="1">
        <v>1940400</v>
      </c>
      <c r="C65">
        <v>56.69</v>
      </c>
      <c r="E65" s="5">
        <f t="shared" si="1"/>
        <v>209.74357123621493</v>
      </c>
      <c r="F65" s="5">
        <f t="shared" si="2"/>
        <v>305.44590291473651</v>
      </c>
      <c r="H65" s="1">
        <f t="shared" si="3"/>
        <v>1130253.5817501005</v>
      </c>
      <c r="I65" s="5">
        <f t="shared" si="4"/>
        <v>1645968.568979271</v>
      </c>
      <c r="J65">
        <f t="shared" si="5"/>
        <v>1996668.6478047878</v>
      </c>
      <c r="K65">
        <f t="shared" si="6"/>
        <v>55.523395214375334</v>
      </c>
      <c r="L65">
        <f t="shared" si="7"/>
        <v>2.8998478563588871E-2</v>
      </c>
      <c r="M65">
        <f t="shared" si="7"/>
        <v>2.0578669705850476E-2</v>
      </c>
    </row>
    <row r="66" spans="1:13">
      <c r="A66">
        <v>9.0999999999999998E-2</v>
      </c>
      <c r="B66" s="1">
        <v>1436200</v>
      </c>
      <c r="C66">
        <v>58.25</v>
      </c>
      <c r="E66" s="5">
        <f t="shared" si="1"/>
        <v>266.41036859790194</v>
      </c>
      <c r="F66" s="5">
        <f t="shared" si="2"/>
        <v>421.51964123832454</v>
      </c>
      <c r="H66" s="1">
        <f t="shared" si="3"/>
        <v>792650.38113594241</v>
      </c>
      <c r="I66" s="5">
        <f t="shared" si="4"/>
        <v>1254146.7737996853</v>
      </c>
      <c r="J66">
        <f t="shared" si="5"/>
        <v>1483637.003093113</v>
      </c>
      <c r="K66">
        <f t="shared" si="6"/>
        <v>57.70614654521659</v>
      </c>
      <c r="L66">
        <f t="shared" ref="L66:M81" si="8">ABS((J66-B66)/B66)</f>
        <v>3.3029524504325967E-2</v>
      </c>
      <c r="M66">
        <f t="shared" si="8"/>
        <v>9.3365399962817078E-3</v>
      </c>
    </row>
    <row r="67" spans="1:13">
      <c r="A67">
        <v>5.6500000000000002E-2</v>
      </c>
      <c r="B67" s="1">
        <v>1052900</v>
      </c>
      <c r="C67">
        <v>59.8</v>
      </c>
      <c r="E67" s="5">
        <f t="shared" ref="E67:E96" si="9">1+$P$2*(A67*$P$6)^(-$P$4)*COS($P$4*PI()/2)+$P$3*(A67*$P$8)^(-$P$5)*COS($P$5*PI()/2)</f>
        <v>341.17998626018016</v>
      </c>
      <c r="F67" s="5">
        <f t="shared" ref="F67:F96" si="10">$P$2*(A67*$P$6)^(-$P$4)*SIN($P$4*PI()/2)+$P$3*(A67*$P$8)^(-$P$5)*SIN($P$5*PI()/2)+($P$7*A67*$P$8)^-1</f>
        <v>589.09400447271628</v>
      </c>
      <c r="H67" s="1">
        <f t="shared" ref="H67:H96" si="11">$P$1*E67/(E67^2+F67^2)</f>
        <v>544651.85250172927</v>
      </c>
      <c r="I67" s="5">
        <f t="shared" ref="I67:I96" si="12">$P$1*F67/(E67^2+F67^2)</f>
        <v>940416.06704635161</v>
      </c>
      <c r="J67">
        <f t="shared" ref="J67:J96" si="13">(H67^2+I67^2)^0.5</f>
        <v>1086751.1304767497</v>
      </c>
      <c r="K67">
        <f t="shared" ref="K67:K96" si="14">DEGREES(ATAN(I67/H67))</f>
        <v>59.922271447301348</v>
      </c>
      <c r="L67">
        <f t="shared" si="8"/>
        <v>3.215037560713243E-2</v>
      </c>
      <c r="M67">
        <f t="shared" si="8"/>
        <v>2.0446730317951688E-3</v>
      </c>
    </row>
    <row r="68" spans="1:13">
      <c r="A68">
        <v>3.5349999999999999E-2</v>
      </c>
      <c r="B68">
        <v>766470</v>
      </c>
      <c r="C68">
        <v>61.35</v>
      </c>
      <c r="E68" s="5">
        <f t="shared" si="9"/>
        <v>437.73591639928918</v>
      </c>
      <c r="F68" s="5">
        <f t="shared" si="10"/>
        <v>826.92627639524721</v>
      </c>
      <c r="H68" s="1">
        <f t="shared" si="11"/>
        <v>369930.87603483873</v>
      </c>
      <c r="I68" s="5">
        <f t="shared" si="12"/>
        <v>698835.87428563519</v>
      </c>
      <c r="J68">
        <f t="shared" si="13"/>
        <v>790708.81633662805</v>
      </c>
      <c r="K68">
        <f t="shared" si="14"/>
        <v>62.105358302496775</v>
      </c>
      <c r="L68">
        <f t="shared" si="8"/>
        <v>3.1623959628723955E-2</v>
      </c>
      <c r="M68">
        <f t="shared" si="8"/>
        <v>1.2312278769303563E-2</v>
      </c>
    </row>
    <row r="69" spans="1:13">
      <c r="A69">
        <v>2.205E-2</v>
      </c>
      <c r="B69">
        <v>553170</v>
      </c>
      <c r="C69">
        <v>62.87</v>
      </c>
      <c r="E69" s="5">
        <f t="shared" si="9"/>
        <v>565.60952848756119</v>
      </c>
      <c r="F69" s="5">
        <f t="shared" si="10"/>
        <v>1174.7695318909455</v>
      </c>
      <c r="H69" s="1">
        <f t="shared" si="11"/>
        <v>246146.22209430509</v>
      </c>
      <c r="I69" s="5">
        <f t="shared" si="12"/>
        <v>511245.06844797748</v>
      </c>
      <c r="J69">
        <f t="shared" si="13"/>
        <v>567414.73602971935</v>
      </c>
      <c r="K69">
        <f t="shared" si="14"/>
        <v>64.290847834535924</v>
      </c>
      <c r="L69">
        <f t="shared" si="8"/>
        <v>2.5751100077226443E-2</v>
      </c>
      <c r="M69">
        <f t="shared" si="8"/>
        <v>2.2599774686431158E-2</v>
      </c>
    </row>
    <row r="70" spans="1:13">
      <c r="A70">
        <v>1.37E-2</v>
      </c>
      <c r="B70">
        <v>396180</v>
      </c>
      <c r="C70">
        <v>64.37</v>
      </c>
      <c r="E70" s="5">
        <f t="shared" si="9"/>
        <v>736.18447694934207</v>
      </c>
      <c r="F70" s="5">
        <f t="shared" si="10"/>
        <v>1690.3636794526146</v>
      </c>
      <c r="H70" s="1">
        <f t="shared" si="11"/>
        <v>160222.06113322577</v>
      </c>
      <c r="I70" s="5">
        <f t="shared" si="12"/>
        <v>367888.16019177996</v>
      </c>
      <c r="J70">
        <f t="shared" si="13"/>
        <v>401264.01194609003</v>
      </c>
      <c r="K70">
        <f t="shared" si="14"/>
        <v>66.465988703764509</v>
      </c>
      <c r="L70">
        <f t="shared" si="8"/>
        <v>1.2832581013907898E-2</v>
      </c>
      <c r="M70">
        <f t="shared" si="8"/>
        <v>3.2561576879982984E-2</v>
      </c>
    </row>
    <row r="71" spans="1:13">
      <c r="A71">
        <v>8.5500000000000003E-3</v>
      </c>
      <c r="B71">
        <v>281410</v>
      </c>
      <c r="C71">
        <v>65.87</v>
      </c>
      <c r="E71" s="5">
        <f t="shared" si="9"/>
        <v>960.33643945078063</v>
      </c>
      <c r="F71" s="5">
        <f t="shared" si="10"/>
        <v>2447.2816244273208</v>
      </c>
      <c r="H71" s="1">
        <f t="shared" si="11"/>
        <v>102796.90583716519</v>
      </c>
      <c r="I71" s="5">
        <f t="shared" si="12"/>
        <v>261963.37904990395</v>
      </c>
      <c r="J71">
        <f t="shared" si="13"/>
        <v>281410.75994520652</v>
      </c>
      <c r="K71">
        <f t="shared" si="14"/>
        <v>68.574488334704782</v>
      </c>
      <c r="L71">
        <f t="shared" si="8"/>
        <v>2.7004911215619582E-6</v>
      </c>
      <c r="M71">
        <f t="shared" si="8"/>
        <v>4.1057967735004967E-2</v>
      </c>
    </row>
    <row r="72" spans="1:13">
      <c r="A72">
        <v>5.3499999999999997E-3</v>
      </c>
      <c r="B72">
        <v>198040</v>
      </c>
      <c r="C72">
        <v>67.38</v>
      </c>
      <c r="E72" s="5">
        <f t="shared" si="9"/>
        <v>1256.1729390155592</v>
      </c>
      <c r="F72" s="5">
        <f t="shared" si="10"/>
        <v>3568.4902649458791</v>
      </c>
      <c r="H72" s="1">
        <f t="shared" si="11"/>
        <v>64933.833119364004</v>
      </c>
      <c r="I72" s="5">
        <f t="shared" si="12"/>
        <v>184461.66459664569</v>
      </c>
      <c r="J72">
        <f t="shared" si="13"/>
        <v>195556.91854122374</v>
      </c>
      <c r="K72">
        <f t="shared" si="14"/>
        <v>70.607011968940569</v>
      </c>
      <c r="L72">
        <f t="shared" si="8"/>
        <v>1.2538282462008978E-2</v>
      </c>
      <c r="M72">
        <f t="shared" si="8"/>
        <v>4.789272735144811E-2</v>
      </c>
    </row>
    <row r="73" spans="1:13">
      <c r="A73">
        <v>3.32E-3</v>
      </c>
      <c r="B73">
        <v>137760</v>
      </c>
      <c r="C73">
        <v>68.900000000000006</v>
      </c>
      <c r="E73" s="5">
        <f t="shared" si="9"/>
        <v>1657.4338989022381</v>
      </c>
      <c r="F73" s="5">
        <f t="shared" si="10"/>
        <v>5285.9939781696194</v>
      </c>
      <c r="H73" s="1">
        <f t="shared" si="11"/>
        <v>39955.889023486132</v>
      </c>
      <c r="I73" s="5">
        <f t="shared" si="12"/>
        <v>127429.87150826886</v>
      </c>
      <c r="J73">
        <f t="shared" si="13"/>
        <v>133547.16477810769</v>
      </c>
      <c r="K73">
        <f t="shared" si="14"/>
        <v>72.591080058982627</v>
      </c>
      <c r="L73">
        <f t="shared" si="8"/>
        <v>3.0580975768672403E-2</v>
      </c>
      <c r="M73">
        <f t="shared" si="8"/>
        <v>5.3571553831387821E-2</v>
      </c>
    </row>
    <row r="74" spans="1:13">
      <c r="A74">
        <v>2.0699999999999998E-3</v>
      </c>
      <c r="B74">
        <v>94658</v>
      </c>
      <c r="C74">
        <v>70.44</v>
      </c>
      <c r="E74" s="5">
        <f t="shared" si="9"/>
        <v>2188.4997405840413</v>
      </c>
      <c r="F74" s="5">
        <f t="shared" si="10"/>
        <v>7867.2452246880821</v>
      </c>
      <c r="H74" s="1">
        <f t="shared" si="11"/>
        <v>24280.387940563742</v>
      </c>
      <c r="I74" s="5">
        <f t="shared" si="12"/>
        <v>87283.43099003387</v>
      </c>
      <c r="J74">
        <f t="shared" si="13"/>
        <v>90597.652088430405</v>
      </c>
      <c r="K74">
        <f t="shared" si="14"/>
        <v>74.454567641609103</v>
      </c>
      <c r="L74">
        <f t="shared" si="8"/>
        <v>4.2894926066149669E-2</v>
      </c>
      <c r="M74">
        <f t="shared" si="8"/>
        <v>5.6992726314723241E-2</v>
      </c>
    </row>
    <row r="75" spans="1:13">
      <c r="A75">
        <v>1.2899999999999999E-3</v>
      </c>
      <c r="B75">
        <v>64598</v>
      </c>
      <c r="C75">
        <v>71.98</v>
      </c>
      <c r="E75" s="5">
        <f t="shared" si="9"/>
        <v>2899.5190132961861</v>
      </c>
      <c r="F75" s="5">
        <f t="shared" si="10"/>
        <v>11809.130696734304</v>
      </c>
      <c r="H75" s="1">
        <f t="shared" si="11"/>
        <v>14507.476046960373</v>
      </c>
      <c r="I75" s="5">
        <f t="shared" si="12"/>
        <v>59085.896637573445</v>
      </c>
      <c r="J75">
        <f t="shared" si="13"/>
        <v>60840.858333188742</v>
      </c>
      <c r="K75">
        <f t="shared" si="14"/>
        <v>76.204949662957006</v>
      </c>
      <c r="L75">
        <f t="shared" si="8"/>
        <v>5.8161888399195914E-2</v>
      </c>
      <c r="M75">
        <f t="shared" si="8"/>
        <v>5.8696160919102548E-2</v>
      </c>
    </row>
    <row r="76" spans="1:13">
      <c r="A76" s="1">
        <v>8.0500000000000005E-4</v>
      </c>
      <c r="B76">
        <v>43960</v>
      </c>
      <c r="C76">
        <v>73.489999999999995</v>
      </c>
      <c r="E76" s="5">
        <f t="shared" si="9"/>
        <v>3848.9555221510695</v>
      </c>
      <c r="F76" s="5">
        <f t="shared" si="10"/>
        <v>17839.653298385652</v>
      </c>
      <c r="H76" s="1">
        <f t="shared" si="11"/>
        <v>8549.3904765374009</v>
      </c>
      <c r="I76" s="5">
        <f t="shared" si="12"/>
        <v>39625.857232226306</v>
      </c>
      <c r="J76">
        <f t="shared" si="13"/>
        <v>40537.644713390669</v>
      </c>
      <c r="K76">
        <f t="shared" si="14"/>
        <v>77.824898506823885</v>
      </c>
      <c r="L76">
        <f t="shared" si="8"/>
        <v>7.7851576128510708E-2</v>
      </c>
      <c r="M76">
        <f t="shared" si="8"/>
        <v>5.8986236315470002E-2</v>
      </c>
    </row>
    <row r="77" spans="1:13">
      <c r="A77" s="1">
        <v>5.0000000000000001E-4</v>
      </c>
      <c r="B77">
        <v>29576</v>
      </c>
      <c r="C77" t="s">
        <v>18</v>
      </c>
      <c r="E77" s="5">
        <f t="shared" si="9"/>
        <v>5136.1801900059927</v>
      </c>
      <c r="F77" s="5">
        <f t="shared" si="10"/>
        <v>27252.345520579991</v>
      </c>
      <c r="H77" s="1">
        <f t="shared" si="11"/>
        <v>4940.8168843941103</v>
      </c>
      <c r="I77" s="5">
        <f t="shared" si="12"/>
        <v>26215.756438885124</v>
      </c>
      <c r="J77">
        <f t="shared" si="13"/>
        <v>26677.28541565016</v>
      </c>
      <c r="K77">
        <f t="shared" si="14"/>
        <v>79.326805624841597</v>
      </c>
      <c r="L77">
        <f t="shared" si="8"/>
        <v>9.8009013536307824E-2</v>
      </c>
    </row>
    <row r="78" spans="1:13">
      <c r="A78">
        <v>0.2</v>
      </c>
      <c r="B78" s="1">
        <v>1765700</v>
      </c>
      <c r="C78" t="s">
        <v>18</v>
      </c>
      <c r="E78" s="5">
        <f t="shared" si="9"/>
        <v>179.51228685136164</v>
      </c>
      <c r="F78" s="5">
        <f t="shared" si="10"/>
        <v>247.84382268963796</v>
      </c>
      <c r="H78" s="1">
        <f t="shared" si="11"/>
        <v>1418095.5572361157</v>
      </c>
      <c r="I78" s="5">
        <f t="shared" si="12"/>
        <v>1957895.0834469032</v>
      </c>
      <c r="J78">
        <f t="shared" si="13"/>
        <v>2417508.6695270329</v>
      </c>
      <c r="K78">
        <f t="shared" si="14"/>
        <v>54.084336511592625</v>
      </c>
      <c r="L78">
        <f t="shared" si="8"/>
        <v>0.36915029140116262</v>
      </c>
    </row>
    <row r="79" spans="1:13">
      <c r="A79">
        <v>0.12479999999999999</v>
      </c>
      <c r="B79" s="1">
        <v>1667600</v>
      </c>
      <c r="C79">
        <v>65.61</v>
      </c>
      <c r="E79" s="5">
        <f t="shared" si="9"/>
        <v>226.90955005487712</v>
      </c>
      <c r="F79" s="5">
        <f t="shared" si="10"/>
        <v>339.53501063747495</v>
      </c>
      <c r="H79" s="1">
        <f t="shared" si="11"/>
        <v>1006594.344799067</v>
      </c>
      <c r="I79" s="5">
        <f t="shared" si="12"/>
        <v>1506212.5921377782</v>
      </c>
      <c r="J79">
        <f t="shared" si="13"/>
        <v>1811603.860587592</v>
      </c>
      <c r="K79">
        <f t="shared" si="14"/>
        <v>56.245391019629153</v>
      </c>
      <c r="L79">
        <f t="shared" si="8"/>
        <v>8.635395813599904E-2</v>
      </c>
      <c r="M79">
        <f t="shared" si="8"/>
        <v>0.14273142783677559</v>
      </c>
    </row>
    <row r="80" spans="1:13">
      <c r="A80">
        <v>7.7600000000000002E-2</v>
      </c>
      <c r="B80" s="1">
        <v>1297700</v>
      </c>
      <c r="C80">
        <v>62.86</v>
      </c>
      <c r="E80" s="5">
        <f t="shared" si="9"/>
        <v>289.17396602386918</v>
      </c>
      <c r="F80" s="5">
        <f t="shared" si="10"/>
        <v>470.8862161433874</v>
      </c>
      <c r="H80" s="1">
        <f t="shared" si="11"/>
        <v>700613.2305850432</v>
      </c>
      <c r="I80" s="5">
        <f t="shared" si="12"/>
        <v>1140867.2698528953</v>
      </c>
      <c r="J80">
        <f t="shared" si="13"/>
        <v>1338819.2657309687</v>
      </c>
      <c r="K80">
        <f t="shared" si="14"/>
        <v>58.44567210730375</v>
      </c>
      <c r="L80">
        <f t="shared" si="8"/>
        <v>3.168626472294727E-2</v>
      </c>
      <c r="M80">
        <f t="shared" si="8"/>
        <v>7.0224751713271555E-2</v>
      </c>
    </row>
    <row r="81" spans="1:13">
      <c r="A81">
        <v>4.8399999999999999E-2</v>
      </c>
      <c r="B81">
        <v>960460</v>
      </c>
      <c r="C81">
        <v>62.7</v>
      </c>
      <c r="E81" s="5">
        <f t="shared" si="9"/>
        <v>370.19194063659796</v>
      </c>
      <c r="F81" s="5">
        <f t="shared" si="10"/>
        <v>658.13966902969332</v>
      </c>
      <c r="H81" s="1">
        <f t="shared" si="11"/>
        <v>480321.69737728685</v>
      </c>
      <c r="I81" s="5">
        <f t="shared" si="12"/>
        <v>853932.05048185727</v>
      </c>
      <c r="J81">
        <f t="shared" si="13"/>
        <v>979749.39643336704</v>
      </c>
      <c r="K81">
        <f t="shared" si="14"/>
        <v>60.64301513324174</v>
      </c>
      <c r="L81">
        <f t="shared" si="8"/>
        <v>2.0083497941993465E-2</v>
      </c>
      <c r="M81">
        <f t="shared" si="8"/>
        <v>3.2806776184342315E-2</v>
      </c>
    </row>
    <row r="82" spans="1:13">
      <c r="A82">
        <v>3.0120000000000001E-2</v>
      </c>
      <c r="B82">
        <v>691830</v>
      </c>
      <c r="C82">
        <v>63.85</v>
      </c>
      <c r="E82" s="5">
        <f t="shared" si="9"/>
        <v>477.21135690376741</v>
      </c>
      <c r="F82" s="5">
        <f t="shared" si="10"/>
        <v>930.50260441161549</v>
      </c>
      <c r="H82" s="1">
        <f t="shared" si="11"/>
        <v>322842.44224632188</v>
      </c>
      <c r="I82" s="5">
        <f t="shared" si="12"/>
        <v>629502.48140340822</v>
      </c>
      <c r="J82">
        <f t="shared" si="13"/>
        <v>707460.68202312</v>
      </c>
      <c r="K82">
        <f t="shared" si="14"/>
        <v>62.848829672679308</v>
      </c>
      <c r="L82">
        <f t="shared" ref="L82:M96" si="15">ABS((J82-B82)/B82)</f>
        <v>2.2593241147565148E-2</v>
      </c>
      <c r="M82">
        <f t="shared" si="15"/>
        <v>1.5680036449815086E-2</v>
      </c>
    </row>
    <row r="83" spans="1:13">
      <c r="A83">
        <v>1.8759999999999999E-2</v>
      </c>
      <c r="B83">
        <v>493380</v>
      </c>
      <c r="C83">
        <v>65.34</v>
      </c>
      <c r="E83" s="5">
        <f t="shared" si="9"/>
        <v>618.2143336609638</v>
      </c>
      <c r="F83" s="5">
        <f t="shared" si="10"/>
        <v>1327.7891282691194</v>
      </c>
      <c r="H83" s="1">
        <f t="shared" si="11"/>
        <v>213203.0569855356</v>
      </c>
      <c r="I83" s="5">
        <f t="shared" si="12"/>
        <v>457913.51925266895</v>
      </c>
      <c r="J83">
        <f t="shared" si="13"/>
        <v>505114.17978744366</v>
      </c>
      <c r="K83">
        <f t="shared" si="14"/>
        <v>65.033465057411959</v>
      </c>
      <c r="L83">
        <f t="shared" si="15"/>
        <v>2.3783249802269365E-2</v>
      </c>
      <c r="M83">
        <f t="shared" si="15"/>
        <v>4.6913826536278567E-3</v>
      </c>
    </row>
    <row r="84" spans="1:13">
      <c r="A84">
        <v>1.1679999999999999E-2</v>
      </c>
      <c r="B84">
        <v>348770</v>
      </c>
      <c r="C84">
        <v>66.66</v>
      </c>
      <c r="E84" s="5">
        <f t="shared" si="9"/>
        <v>805.05611017726596</v>
      </c>
      <c r="F84" s="5">
        <f t="shared" si="10"/>
        <v>1913.7948983042043</v>
      </c>
      <c r="H84" s="1">
        <f t="shared" si="11"/>
        <v>138165.77251437755</v>
      </c>
      <c r="I84" s="5">
        <f t="shared" si="12"/>
        <v>328450.33683435054</v>
      </c>
      <c r="J84">
        <f t="shared" si="13"/>
        <v>356327.66446220962</v>
      </c>
      <c r="K84">
        <f t="shared" si="14"/>
        <v>67.185478650409564</v>
      </c>
      <c r="L84">
        <f t="shared" si="15"/>
        <v>2.1669479778104829E-2</v>
      </c>
      <c r="M84">
        <f t="shared" si="15"/>
        <v>7.8829680529488109E-3</v>
      </c>
    </row>
    <row r="85" spans="1:13">
      <c r="A85">
        <v>7.28E-3</v>
      </c>
      <c r="B85">
        <v>245050</v>
      </c>
      <c r="C85">
        <v>68.010000000000005</v>
      </c>
      <c r="E85" s="5">
        <f t="shared" si="9"/>
        <v>1052.5109065075931</v>
      </c>
      <c r="F85" s="5">
        <f t="shared" si="10"/>
        <v>2782.4145758736809</v>
      </c>
      <c r="H85" s="1">
        <f t="shared" si="11"/>
        <v>87988.767130077118</v>
      </c>
      <c r="I85" s="5">
        <f t="shared" si="12"/>
        <v>232606.83253937893</v>
      </c>
      <c r="J85">
        <f t="shared" si="13"/>
        <v>248692.50428003175</v>
      </c>
      <c r="K85">
        <f t="shared" si="14"/>
        <v>69.279748153752024</v>
      </c>
      <c r="L85">
        <f t="shared" si="15"/>
        <v>1.4864330871380314E-2</v>
      </c>
      <c r="M85">
        <f t="shared" si="15"/>
        <v>1.8670021375562694E-2</v>
      </c>
    </row>
    <row r="86" spans="1:13">
      <c r="A86">
        <v>4.5199999999999997E-3</v>
      </c>
      <c r="B86">
        <v>170810</v>
      </c>
      <c r="C86">
        <v>69.319999999999993</v>
      </c>
      <c r="E86" s="5">
        <f t="shared" si="9"/>
        <v>1384.8388054025249</v>
      </c>
      <c r="F86" s="5">
        <f t="shared" si="10"/>
        <v>4095.7323798554826</v>
      </c>
      <c r="H86" s="1">
        <f t="shared" si="11"/>
        <v>54808.709523980142</v>
      </c>
      <c r="I86" s="5">
        <f t="shared" si="12"/>
        <v>162099.59268884722</v>
      </c>
      <c r="J86">
        <f t="shared" si="13"/>
        <v>171114.79360234813</v>
      </c>
      <c r="K86">
        <f t="shared" si="14"/>
        <v>71.318704806649976</v>
      </c>
      <c r="L86">
        <f t="shared" si="15"/>
        <v>1.7844013953991608E-3</v>
      </c>
      <c r="M86">
        <f t="shared" si="15"/>
        <v>2.8833017983987054E-2</v>
      </c>
    </row>
    <row r="87" spans="1:13">
      <c r="A87">
        <v>2.8300000000000001E-3</v>
      </c>
      <c r="B87">
        <v>118270</v>
      </c>
      <c r="C87">
        <v>70.63</v>
      </c>
      <c r="E87" s="5">
        <f t="shared" si="9"/>
        <v>1820.0325395687771</v>
      </c>
      <c r="F87" s="5">
        <f t="shared" si="10"/>
        <v>6040.8145819821511</v>
      </c>
      <c r="H87" s="1">
        <f t="shared" si="11"/>
        <v>33828.102908202127</v>
      </c>
      <c r="I87" s="5">
        <f t="shared" si="12"/>
        <v>112277.8262948403</v>
      </c>
      <c r="J87">
        <f t="shared" si="13"/>
        <v>117263.16908502109</v>
      </c>
      <c r="K87">
        <f t="shared" si="14"/>
        <v>73.233010104071724</v>
      </c>
      <c r="L87">
        <f t="shared" si="15"/>
        <v>8.5129865137305565E-3</v>
      </c>
      <c r="M87">
        <f t="shared" si="15"/>
        <v>3.6854171089788029E-2</v>
      </c>
    </row>
    <row r="88" spans="1:13">
      <c r="A88">
        <v>1.7600000000000001E-3</v>
      </c>
      <c r="B88">
        <v>81354</v>
      </c>
      <c r="C88">
        <v>71.92</v>
      </c>
      <c r="E88" s="5">
        <f t="shared" si="9"/>
        <v>2409.4488156190587</v>
      </c>
      <c r="F88" s="5">
        <f t="shared" si="10"/>
        <v>9035.4755094051725</v>
      </c>
      <c r="H88" s="1">
        <f t="shared" si="11"/>
        <v>20384.787509686153</v>
      </c>
      <c r="I88" s="5">
        <f t="shared" si="12"/>
        <v>76443.312310361231</v>
      </c>
      <c r="J88">
        <f t="shared" si="13"/>
        <v>79114.597634030099</v>
      </c>
      <c r="K88">
        <f t="shared" si="14"/>
        <v>75.068649839974071</v>
      </c>
      <c r="L88">
        <f t="shared" si="15"/>
        <v>2.752664117277456E-2</v>
      </c>
      <c r="M88">
        <f t="shared" si="15"/>
        <v>4.377989210197538E-2</v>
      </c>
    </row>
    <row r="89" spans="1:13">
      <c r="A89">
        <v>1.1000000000000001E-3</v>
      </c>
      <c r="B89">
        <v>55613</v>
      </c>
      <c r="C89">
        <v>73.23</v>
      </c>
      <c r="E89" s="5">
        <f t="shared" si="9"/>
        <v>3189.8217227299037</v>
      </c>
      <c r="F89" s="5">
        <f t="shared" si="10"/>
        <v>13564.457559210514</v>
      </c>
      <c r="H89" s="1">
        <f t="shared" si="11"/>
        <v>12153.747971104101</v>
      </c>
      <c r="I89" s="5">
        <f t="shared" si="12"/>
        <v>51682.825207639922</v>
      </c>
      <c r="J89">
        <f t="shared" si="13"/>
        <v>53092.636129585597</v>
      </c>
      <c r="K89">
        <f t="shared" si="14"/>
        <v>76.76674602028551</v>
      </c>
      <c r="L89">
        <f t="shared" si="15"/>
        <v>4.5319689108920633E-2</v>
      </c>
      <c r="M89">
        <f t="shared" si="15"/>
        <v>4.8296408852731197E-2</v>
      </c>
    </row>
    <row r="90" spans="1:13">
      <c r="A90" s="1">
        <v>6.8400000000000004E-4</v>
      </c>
      <c r="B90">
        <v>37745</v>
      </c>
      <c r="C90">
        <v>74.569999999999993</v>
      </c>
      <c r="E90" s="5">
        <f t="shared" si="9"/>
        <v>4247.0249908892001</v>
      </c>
      <c r="F90" s="5">
        <f t="shared" si="10"/>
        <v>20605.864090198156</v>
      </c>
      <c r="H90" s="1">
        <f t="shared" si="11"/>
        <v>7098.3930794875614</v>
      </c>
      <c r="I90" s="5">
        <f t="shared" si="12"/>
        <v>34440.231307445072</v>
      </c>
      <c r="J90">
        <f t="shared" si="13"/>
        <v>35164.139642841212</v>
      </c>
      <c r="K90">
        <f t="shared" si="14"/>
        <v>78.353986183121052</v>
      </c>
      <c r="L90">
        <f t="shared" si="15"/>
        <v>6.8376218231786676E-2</v>
      </c>
      <c r="M90">
        <f t="shared" si="15"/>
        <v>5.0744081844187459E-2</v>
      </c>
    </row>
    <row r="91" spans="1:13">
      <c r="A91" s="1">
        <v>4.28E-4</v>
      </c>
      <c r="B91">
        <v>25396</v>
      </c>
      <c r="C91">
        <v>75.930000000000007</v>
      </c>
      <c r="E91" s="5">
        <f t="shared" si="9"/>
        <v>5646.2050574528948</v>
      </c>
      <c r="F91" s="5">
        <f t="shared" si="10"/>
        <v>31340.651089845385</v>
      </c>
      <c r="H91" s="1">
        <f t="shared" si="11"/>
        <v>4119.0186404628957</v>
      </c>
      <c r="I91" s="5">
        <f t="shared" si="12"/>
        <v>22863.626936984288</v>
      </c>
      <c r="J91">
        <f t="shared" si="13"/>
        <v>23231.697124275583</v>
      </c>
      <c r="K91">
        <f t="shared" si="14"/>
        <v>79.787371146548338</v>
      </c>
      <c r="L91">
        <f t="shared" si="15"/>
        <v>8.5222195453001151E-2</v>
      </c>
      <c r="M91">
        <f t="shared" si="15"/>
        <v>5.0801674523223116E-2</v>
      </c>
    </row>
    <row r="92" spans="1:13">
      <c r="A92" s="1">
        <v>2.656E-4</v>
      </c>
      <c r="B92">
        <v>16914</v>
      </c>
      <c r="C92">
        <v>77.290000000000006</v>
      </c>
      <c r="E92" s="5">
        <f t="shared" si="9"/>
        <v>7559.721184068263</v>
      </c>
      <c r="F92" s="5">
        <f t="shared" si="10"/>
        <v>48324.934365795372</v>
      </c>
      <c r="H92" s="1">
        <f t="shared" si="11"/>
        <v>2337.6953542516108</v>
      </c>
      <c r="I92" s="5">
        <f t="shared" si="12"/>
        <v>14943.537176941178</v>
      </c>
      <c r="J92">
        <f t="shared" si="13"/>
        <v>15125.280920627974</v>
      </c>
      <c r="K92">
        <f t="shared" si="14"/>
        <v>81.108982375453905</v>
      </c>
      <c r="L92">
        <f t="shared" si="15"/>
        <v>0.1057537589790721</v>
      </c>
      <c r="M92">
        <f t="shared" si="15"/>
        <v>4.9411080029161586E-2</v>
      </c>
    </row>
    <row r="93" spans="1:13">
      <c r="A93" s="1">
        <v>1.6559999999999999E-4</v>
      </c>
      <c r="B93">
        <v>11137</v>
      </c>
      <c r="C93">
        <v>78.7</v>
      </c>
      <c r="E93" s="5">
        <f t="shared" si="9"/>
        <v>10110.508347499417</v>
      </c>
      <c r="F93" s="5">
        <f t="shared" si="10"/>
        <v>74614.452861653044</v>
      </c>
      <c r="H93" s="1">
        <f t="shared" si="11"/>
        <v>1319.3195925194029</v>
      </c>
      <c r="I93" s="5">
        <f t="shared" si="12"/>
        <v>9736.4352179028701</v>
      </c>
      <c r="J93">
        <f t="shared" si="13"/>
        <v>9825.4147464432699</v>
      </c>
      <c r="K93">
        <f t="shared" si="14"/>
        <v>82.283230470213368</v>
      </c>
      <c r="L93">
        <f t="shared" si="15"/>
        <v>0.11776827274461077</v>
      </c>
      <c r="M93">
        <f t="shared" si="15"/>
        <v>4.553024739788266E-2</v>
      </c>
    </row>
    <row r="94" spans="1:13">
      <c r="A94" s="1">
        <v>1.032E-4</v>
      </c>
      <c r="B94">
        <v>7292.3</v>
      </c>
      <c r="C94">
        <v>80.12</v>
      </c>
      <c r="E94" s="5">
        <f t="shared" si="9"/>
        <v>13546.871566680495</v>
      </c>
      <c r="F94" s="5">
        <f t="shared" si="10"/>
        <v>115839.31502645928</v>
      </c>
      <c r="H94" s="1">
        <f t="shared" si="11"/>
        <v>736.80498763190008</v>
      </c>
      <c r="I94" s="5">
        <f t="shared" si="12"/>
        <v>6300.4203335982756</v>
      </c>
      <c r="J94">
        <f t="shared" si="13"/>
        <v>6343.3569952997168</v>
      </c>
      <c r="K94">
        <f t="shared" si="14"/>
        <v>83.32982136067649</v>
      </c>
      <c r="L94">
        <f t="shared" si="15"/>
        <v>0.1301294522578999</v>
      </c>
      <c r="M94">
        <f t="shared" si="15"/>
        <v>4.0062672998957632E-2</v>
      </c>
    </row>
    <row r="95" spans="1:13">
      <c r="A95" s="1">
        <v>6.4399999999999993E-5</v>
      </c>
      <c r="B95">
        <v>4764.3</v>
      </c>
      <c r="C95">
        <v>81.53</v>
      </c>
      <c r="E95" s="5">
        <f t="shared" si="9"/>
        <v>18160.1296921619</v>
      </c>
      <c r="F95" s="5">
        <f t="shared" si="10"/>
        <v>180418.12411417434</v>
      </c>
      <c r="H95" s="1">
        <f t="shared" si="11"/>
        <v>408.60665024800988</v>
      </c>
      <c r="I95" s="5">
        <f t="shared" si="12"/>
        <v>4059.4448711531395</v>
      </c>
      <c r="J95">
        <f t="shared" si="13"/>
        <v>4079.9573596495379</v>
      </c>
      <c r="K95">
        <f t="shared" si="14"/>
        <v>84.252207027244054</v>
      </c>
      <c r="L95">
        <f t="shared" si="15"/>
        <v>0.14363970370263465</v>
      </c>
      <c r="M95">
        <f t="shared" si="15"/>
        <v>3.3389022779885355E-2</v>
      </c>
    </row>
    <row r="96" spans="1:13">
      <c r="A96" s="1">
        <v>4.0000000000000003E-5</v>
      </c>
      <c r="B96">
        <v>3075.3</v>
      </c>
      <c r="C96">
        <v>82.97</v>
      </c>
      <c r="E96" s="5">
        <f t="shared" si="9"/>
        <v>24443.726837172235</v>
      </c>
      <c r="F96" s="5">
        <f t="shared" si="10"/>
        <v>283365.63552313269</v>
      </c>
      <c r="H96" s="1">
        <f t="shared" si="11"/>
        <v>223.55178083935044</v>
      </c>
      <c r="I96" s="5">
        <f t="shared" si="12"/>
        <v>2591.5398609976814</v>
      </c>
      <c r="J96">
        <f t="shared" si="13"/>
        <v>2601.1640182534293</v>
      </c>
      <c r="K96">
        <f t="shared" si="14"/>
        <v>85.069748056565928</v>
      </c>
      <c r="L96">
        <f t="shared" si="15"/>
        <v>0.15417552165530871</v>
      </c>
      <c r="M96">
        <f t="shared" si="15"/>
        <v>2.5307316579075916E-2</v>
      </c>
    </row>
  </sheetData>
  <pageMargins left="0.7" right="0.7" top="0.75" bottom="0.75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V197"/>
  <sheetViews>
    <sheetView topLeftCell="A175" workbookViewId="0">
      <selection activeCell="B194" sqref="B194:CR197"/>
    </sheetView>
  </sheetViews>
  <sheetFormatPr defaultRowHeight="14.4"/>
  <cols>
    <col min="21" max="21" width="8.88671875" customWidth="1"/>
  </cols>
  <sheetData>
    <row r="1" spans="1:126">
      <c r="A1" s="1">
        <v>215740000</v>
      </c>
      <c r="B1" s="1">
        <v>216770000</v>
      </c>
      <c r="C1" s="1">
        <v>228390000</v>
      </c>
      <c r="D1" s="1">
        <v>219440000</v>
      </c>
      <c r="E1" s="1"/>
      <c r="F1" s="1">
        <f>LOG(A1)</f>
        <v>8.3339306743966581</v>
      </c>
      <c r="G1" s="1">
        <f t="shared" ref="G1:I1" si="0">LOG(B1)</f>
        <v>8.3359991776081301</v>
      </c>
      <c r="H1" s="1">
        <f t="shared" si="0"/>
        <v>8.3586770845129745</v>
      </c>
      <c r="I1" s="1">
        <f t="shared" si="0"/>
        <v>8.3413157945964738</v>
      </c>
      <c r="Q1" s="1"/>
      <c r="R1" s="1">
        <v>180660000</v>
      </c>
      <c r="S1" s="1">
        <v>237900000</v>
      </c>
      <c r="T1" s="1">
        <v>232970000</v>
      </c>
      <c r="U1">
        <f>LOG(R1)</f>
        <v>8.2568620058964033</v>
      </c>
      <c r="V1">
        <f t="shared" ref="V1:W1" si="1">LOG(S1)</f>
        <v>8.3763944420372667</v>
      </c>
      <c r="W1">
        <f t="shared" si="1"/>
        <v>8.3672999996814035</v>
      </c>
      <c r="AA1">
        <v>8.2568620058964033</v>
      </c>
      <c r="AB1">
        <v>8.3763944420372667</v>
      </c>
      <c r="AC1">
        <v>8.3672999996814035</v>
      </c>
    </row>
    <row r="2" spans="1:126">
      <c r="A2" s="1">
        <v>194970000</v>
      </c>
      <c r="B2" s="1">
        <v>196370000</v>
      </c>
      <c r="C2" s="1">
        <v>207470000</v>
      </c>
      <c r="D2" s="1">
        <v>199220000</v>
      </c>
      <c r="E2" s="1"/>
      <c r="F2" s="1">
        <f t="shared" ref="F2:F65" si="2">LOG(A2)</f>
        <v>8.2899677916867329</v>
      </c>
      <c r="G2" s="1">
        <f t="shared" ref="G2:G65" si="3">LOG(B2)</f>
        <v>8.2930751401228644</v>
      </c>
      <c r="H2" s="1">
        <f t="shared" ref="H2:H65" si="4">LOG(C2)</f>
        <v>8.3169553069450206</v>
      </c>
      <c r="I2" s="1">
        <f t="shared" ref="I2:I65" si="5">LOG(D2)</f>
        <v>8.2993329357625232</v>
      </c>
      <c r="Q2" s="1"/>
      <c r="R2" s="1">
        <v>159840000</v>
      </c>
      <c r="S2" s="1">
        <v>216760000</v>
      </c>
      <c r="T2" s="1">
        <v>215380000</v>
      </c>
      <c r="U2">
        <f t="shared" ref="U2:U65" si="6">LOG(R2)</f>
        <v>8.2036854708819078</v>
      </c>
      <c r="V2">
        <f t="shared" ref="V2:V65" si="7">LOG(S2)</f>
        <v>8.3359791423403529</v>
      </c>
      <c r="W2">
        <f t="shared" ref="W2:W65" si="8">LOG(T2)</f>
        <v>8.3332053726253434</v>
      </c>
      <c r="X2" s="1"/>
      <c r="Y2" s="1"/>
      <c r="Z2" s="1"/>
      <c r="AA2">
        <v>8.2036854708819078</v>
      </c>
      <c r="AB2">
        <v>8.3359791423403529</v>
      </c>
      <c r="AC2">
        <v>8.3332053726253434</v>
      </c>
      <c r="AD2" s="1"/>
      <c r="AE2" s="1"/>
      <c r="AF2">
        <v>8.2568620058964033</v>
      </c>
      <c r="AG2">
        <v>8.2036854708819078</v>
      </c>
      <c r="AH2">
        <v>8.1488801691282298</v>
      </c>
      <c r="AI2">
        <v>8.0921589963912677</v>
      </c>
      <c r="AJ2">
        <v>8.0313276577611301</v>
      </c>
      <c r="AK2">
        <v>7.9686837049710473</v>
      </c>
      <c r="AL2">
        <v>7.9023999966770875</v>
      </c>
      <c r="AM2">
        <v>7.8323747716375056</v>
      </c>
      <c r="AN2">
        <v>7.7596678446896306</v>
      </c>
      <c r="AO2">
        <v>7.6830380278864201</v>
      </c>
      <c r="AP2">
        <v>7.6039342647612154</v>
      </c>
      <c r="AQ2">
        <v>7.5203000815493777</v>
      </c>
      <c r="AR2">
        <v>7.433513820664543</v>
      </c>
      <c r="AS2">
        <v>7.3438220107621612</v>
      </c>
      <c r="AT2">
        <v>7.250200359678991</v>
      </c>
      <c r="AU2">
        <v>7.1573056303279659</v>
      </c>
      <c r="AV2">
        <v>7.0635209996899908</v>
      </c>
      <c r="AW2">
        <v>6.9662497060519204</v>
      </c>
      <c r="AX2">
        <v>6.8661218620458415</v>
      </c>
      <c r="AY2">
        <v>7.8817155304346009</v>
      </c>
      <c r="AZ2">
        <v>7.8047798340592918</v>
      </c>
      <c r="BA2">
        <v>7.7261564661727551</v>
      </c>
      <c r="BB2">
        <v>7.64489135895262</v>
      </c>
      <c r="BC2">
        <v>7.5610655886727125</v>
      </c>
      <c r="BD2">
        <v>7.473749657013478</v>
      </c>
      <c r="BE2">
        <v>7.3827732455867023</v>
      </c>
      <c r="BF2">
        <v>7.2884728005997825</v>
      </c>
      <c r="BG2">
        <v>7.1910316088486175</v>
      </c>
      <c r="BH2">
        <v>7.0896932087848388</v>
      </c>
      <c r="BI2">
        <v>6.9843202427824567</v>
      </c>
      <c r="BJ2">
        <v>6.8747136887577796</v>
      </c>
      <c r="BK2">
        <v>6.7601585089980896</v>
      </c>
      <c r="BL2">
        <v>6.640411864776314</v>
      </c>
      <c r="BM2">
        <v>6.5159400420933187</v>
      </c>
      <c r="BN2">
        <v>6.384048602028618</v>
      </c>
      <c r="BO2">
        <v>6.2461291256634359</v>
      </c>
      <c r="BP2">
        <v>6.1057485555269935</v>
      </c>
      <c r="BQ2">
        <v>5.9648580819475887</v>
      </c>
      <c r="BR2">
        <v>7.3396898899664773</v>
      </c>
      <c r="BS2">
        <v>7.2373929152617258</v>
      </c>
      <c r="BT2">
        <v>7.1309124421074745</v>
      </c>
      <c r="BU2">
        <v>7.0210238220315855</v>
      </c>
      <c r="BV2">
        <v>6.9076531653734357</v>
      </c>
      <c r="BW2">
        <v>6.7902006901168273</v>
      </c>
      <c r="BX2">
        <v>6.6681248887876396</v>
      </c>
      <c r="BY2">
        <v>6.5403795346701177</v>
      </c>
      <c r="BZ2">
        <v>6.4067955726682504</v>
      </c>
      <c r="CA2">
        <v>6.2699096987497613</v>
      </c>
      <c r="CB2">
        <v>6.1293353529164891</v>
      </c>
      <c r="CC2">
        <v>5.9848916977741391</v>
      </c>
      <c r="CD2">
        <v>5.8359631087739317</v>
      </c>
      <c r="CE2">
        <v>5.6825331495628308</v>
      </c>
      <c r="CF2">
        <v>5.523343191941299</v>
      </c>
      <c r="CG2">
        <v>5.3577633811239478</v>
      </c>
      <c r="CH2">
        <v>5.1889003731759118</v>
      </c>
      <c r="CI2">
        <v>5.0197807304036468</v>
      </c>
      <c r="CJ2">
        <v>4.8442223646169689</v>
      </c>
      <c r="CK2">
        <v>6.633791531273789</v>
      </c>
      <c r="CL2">
        <v>6.5424519473759766</v>
      </c>
      <c r="CM2">
        <v>6.4134841743174071</v>
      </c>
      <c r="CN2">
        <v>6.2755647150698497</v>
      </c>
      <c r="CO2">
        <v>6.1300441422876046</v>
      </c>
      <c r="CP2">
        <v>5.9802988641377226</v>
      </c>
      <c r="CQ2">
        <v>5.8264246901087553</v>
      </c>
      <c r="CR2">
        <v>5.6683486365936728</v>
      </c>
      <c r="CS2">
        <v>5.506951274030321</v>
      </c>
      <c r="CT2">
        <v>5.3422252293607908</v>
      </c>
      <c r="CU2">
        <v>5.174117981254267</v>
      </c>
      <c r="CV2">
        <v>5.0026843129897296</v>
      </c>
      <c r="CW2">
        <v>4.8276277047674334</v>
      </c>
      <c r="CX2">
        <v>4.6486331889899679</v>
      </c>
      <c r="CY2">
        <v>4.4643703012822327</v>
      </c>
      <c r="CZ2">
        <v>4.2740885414227101</v>
      </c>
      <c r="DA2">
        <v>4.0809870469108871</v>
      </c>
      <c r="DB2">
        <v>3.8864681638341612</v>
      </c>
      <c r="DC2">
        <v>3.682388790743377</v>
      </c>
      <c r="DD2">
        <v>5.8687560829763967</v>
      </c>
      <c r="DE2">
        <v>5.7776080427056913</v>
      </c>
      <c r="DF2">
        <v>5.6506959797606111</v>
      </c>
      <c r="DG2">
        <v>5.4960574176013495</v>
      </c>
      <c r="DH2">
        <v>5.3317308928154574</v>
      </c>
      <c r="DI2">
        <v>5.1617571952617274</v>
      </c>
      <c r="DJ2">
        <v>4.9883314946674266</v>
      </c>
      <c r="DK2">
        <v>4.8118229118891955</v>
      </c>
      <c r="DL2">
        <v>4.6327811206884242</v>
      </c>
      <c r="DM2">
        <v>4.4514333318378441</v>
      </c>
      <c r="DN2">
        <v>4.2678519813156051</v>
      </c>
      <c r="DO2">
        <v>4.0814553278225736</v>
      </c>
      <c r="DP2">
        <v>3.8926343513104666</v>
      </c>
      <c r="DQ2">
        <v>3.7002622773601872</v>
      </c>
      <c r="DR2">
        <v>3.5055162597857392</v>
      </c>
      <c r="DS2">
        <v>3.3061890504004259</v>
      </c>
      <c r="DT2">
        <v>3.102879434869378</v>
      </c>
      <c r="DU2">
        <v>2.8994921961381319</v>
      </c>
      <c r="DV2">
        <v>2.694526229121204</v>
      </c>
    </row>
    <row r="3" spans="1:126">
      <c r="A3" s="1">
        <v>175900000</v>
      </c>
      <c r="B3" s="1">
        <v>178170000</v>
      </c>
      <c r="C3" s="1">
        <v>188310000</v>
      </c>
      <c r="D3" s="1">
        <v>181210000</v>
      </c>
      <c r="E3" s="1"/>
      <c r="F3" s="1">
        <f t="shared" si="2"/>
        <v>8.2452658394574616</v>
      </c>
      <c r="G3" s="1">
        <f t="shared" si="3"/>
        <v>8.2508345799966847</v>
      </c>
      <c r="H3" s="1">
        <f t="shared" si="4"/>
        <v>8.2748733833703731</v>
      </c>
      <c r="I3" s="1">
        <f t="shared" si="5"/>
        <v>8.258182160366097</v>
      </c>
      <c r="Q3" s="1"/>
      <c r="R3" s="1">
        <v>140890000</v>
      </c>
      <c r="S3" s="1">
        <v>197060000</v>
      </c>
      <c r="T3" s="1">
        <v>199450000</v>
      </c>
      <c r="U3">
        <f t="shared" si="6"/>
        <v>8.1488801691282298</v>
      </c>
      <c r="V3">
        <f t="shared" si="7"/>
        <v>8.2945984784537092</v>
      </c>
      <c r="W3">
        <f t="shared" si="8"/>
        <v>8.2998340406458588</v>
      </c>
      <c r="X3" s="1"/>
      <c r="Y3" s="1"/>
      <c r="Z3" s="1"/>
      <c r="AA3">
        <v>8.1488801691282298</v>
      </c>
      <c r="AB3">
        <v>8.2945984784537092</v>
      </c>
      <c r="AC3">
        <v>8.2998340406458588</v>
      </c>
      <c r="AD3" s="1"/>
      <c r="AE3" s="1"/>
      <c r="AF3">
        <v>8.3763944420372667</v>
      </c>
      <c r="AG3">
        <v>8.3359791423403529</v>
      </c>
      <c r="AH3">
        <v>8.2945984784537092</v>
      </c>
      <c r="AI3">
        <v>8.2538224387080739</v>
      </c>
      <c r="AJ3">
        <v>8.211040405732053</v>
      </c>
      <c r="AK3">
        <v>8.1682322295134213</v>
      </c>
      <c r="AL3">
        <v>8.1230018133060238</v>
      </c>
      <c r="AM3">
        <v>8.0778037980760882</v>
      </c>
      <c r="AN3">
        <v>8.0300327049361719</v>
      </c>
      <c r="AO3">
        <v>7.9819499172444388</v>
      </c>
      <c r="AP3">
        <v>7.9326969428045535</v>
      </c>
      <c r="AQ3">
        <v>7.8811106395269883</v>
      </c>
      <c r="AR3">
        <v>7.8293552417196732</v>
      </c>
      <c r="AS3">
        <v>7.7772165120433794</v>
      </c>
      <c r="AT3">
        <v>7.7231271587956911</v>
      </c>
      <c r="AU3">
        <v>7.6697630353680282</v>
      </c>
      <c r="AV3">
        <v>7.6168009814779598</v>
      </c>
      <c r="AW3">
        <v>7.5633386704130059</v>
      </c>
      <c r="AX3">
        <v>7.5087451294695482</v>
      </c>
      <c r="AY3">
        <v>8.1170723365859772</v>
      </c>
      <c r="AZ3">
        <v>8.0649444260386183</v>
      </c>
      <c r="BA3">
        <v>8.0141843975012801</v>
      </c>
      <c r="BB3">
        <v>7.9624072223037281</v>
      </c>
      <c r="BC3">
        <v>7.9110989883507701</v>
      </c>
      <c r="BD3">
        <v>7.8577967020753388</v>
      </c>
      <c r="BE3">
        <v>7.803259043128838</v>
      </c>
      <c r="BF3">
        <v>7.7494734956264564</v>
      </c>
      <c r="BG3">
        <v>7.6930582890811605</v>
      </c>
      <c r="BH3">
        <v>7.6359057724430857</v>
      </c>
      <c r="BI3">
        <v>7.5775607299987708</v>
      </c>
      <c r="BJ3">
        <v>7.5186981469502596</v>
      </c>
      <c r="BK3">
        <v>7.4579878093017413</v>
      </c>
      <c r="BL3">
        <v>7.396181905200037</v>
      </c>
      <c r="BM3">
        <v>7.3325394468901104</v>
      </c>
      <c r="BN3">
        <v>7.2668194549091254</v>
      </c>
      <c r="BO3">
        <v>7.1990142709346197</v>
      </c>
      <c r="BP3">
        <v>7.1310088127906397</v>
      </c>
      <c r="BQ3">
        <v>7.0641209058296219</v>
      </c>
      <c r="BR3">
        <v>7.7785274759270964</v>
      </c>
      <c r="BS3">
        <v>7.712826413425117</v>
      </c>
      <c r="BT3">
        <v>7.6494906314835047</v>
      </c>
      <c r="BU3">
        <v>7.5867222975180688</v>
      </c>
      <c r="BV3">
        <v>7.5227571257978827</v>
      </c>
      <c r="BW3">
        <v>7.4587133719337437</v>
      </c>
      <c r="BX3">
        <v>7.3937857192610599</v>
      </c>
      <c r="BY3">
        <v>7.3271340649185781</v>
      </c>
      <c r="BZ3">
        <v>7.2597849455330703</v>
      </c>
      <c r="CA3">
        <v>7.1910316088486175</v>
      </c>
      <c r="CB3">
        <v>7.1207384055429426</v>
      </c>
      <c r="CC3">
        <v>7.0496443525692998</v>
      </c>
      <c r="CD3">
        <v>6.9772341768793567</v>
      </c>
      <c r="CE3">
        <v>6.9029270960172626</v>
      </c>
      <c r="CF3">
        <v>6.8265801051875865</v>
      </c>
      <c r="CG3">
        <v>6.7482268015682463</v>
      </c>
      <c r="CH3">
        <v>6.6669296163877689</v>
      </c>
      <c r="CI3">
        <v>6.5843312243675305</v>
      </c>
      <c r="CJ3">
        <v>6.5014290085945206</v>
      </c>
      <c r="CK3">
        <v>7.3968790352215565</v>
      </c>
      <c r="CL3">
        <v>7.3153404766272878</v>
      </c>
      <c r="CM3">
        <v>7.2371414273388357</v>
      </c>
      <c r="CN3">
        <v>7.1604985435223458</v>
      </c>
      <c r="CO3">
        <v>7.0841471331544481</v>
      </c>
      <c r="CP3">
        <v>7.0075770983043384</v>
      </c>
      <c r="CQ3">
        <v>6.9298581074062202</v>
      </c>
      <c r="CR3">
        <v>6.8510564466127981</v>
      </c>
      <c r="CS3">
        <v>6.7706605854514192</v>
      </c>
      <c r="CT3">
        <v>6.6890867704039234</v>
      </c>
      <c r="CU3">
        <v>6.6058327757405282</v>
      </c>
      <c r="CV3">
        <v>6.5211511646661284</v>
      </c>
      <c r="CW3">
        <v>6.4349359831617168</v>
      </c>
      <c r="CX3">
        <v>6.3461181572067975</v>
      </c>
      <c r="CY3">
        <v>6.2541854094620923</v>
      </c>
      <c r="CZ3">
        <v>6.1590254912249049</v>
      </c>
      <c r="DA3">
        <v>6.0606600739740148</v>
      </c>
      <c r="DB3">
        <v>5.9604707775342991</v>
      </c>
      <c r="DC3">
        <v>5.8598885038757995</v>
      </c>
      <c r="DD3">
        <v>7.0092808842553591</v>
      </c>
      <c r="DE3">
        <v>6.9075833245392175</v>
      </c>
      <c r="DF3">
        <v>6.8113336641128388</v>
      </c>
      <c r="DG3">
        <v>6.7208040620768559</v>
      </c>
      <c r="DH3">
        <v>6.6298579346782622</v>
      </c>
      <c r="DI3">
        <v>6.5397283057269675</v>
      </c>
      <c r="DJ3">
        <v>6.4489380878454217</v>
      </c>
      <c r="DK3">
        <v>6.3566949585411274</v>
      </c>
      <c r="DL3">
        <v>6.2627357796664862</v>
      </c>
      <c r="DM3">
        <v>6.1675536211968245</v>
      </c>
      <c r="DN3">
        <v>6.0708133597027159</v>
      </c>
      <c r="DO3">
        <v>5.9718044752908428</v>
      </c>
      <c r="DP3">
        <v>5.8706145630932376</v>
      </c>
      <c r="DQ3">
        <v>5.7666730483760844</v>
      </c>
      <c r="DR3">
        <v>5.6598116527102338</v>
      </c>
      <c r="DS3">
        <v>5.548708725234639</v>
      </c>
      <c r="DT3">
        <v>5.4349838401819381</v>
      </c>
      <c r="DU3">
        <v>5.3190018994623163</v>
      </c>
      <c r="DV3">
        <v>5.203114513644385</v>
      </c>
    </row>
    <row r="4" spans="1:126">
      <c r="A4" s="1">
        <v>158390000</v>
      </c>
      <c r="B4" s="1">
        <v>160950000</v>
      </c>
      <c r="C4" s="1">
        <v>171090000</v>
      </c>
      <c r="D4" s="1">
        <v>164110000</v>
      </c>
      <c r="E4" s="1"/>
      <c r="F4" s="1">
        <f t="shared" si="2"/>
        <v>8.1997277588070556</v>
      </c>
      <c r="G4" s="1">
        <f t="shared" si="3"/>
        <v>8.206690981021632</v>
      </c>
      <c r="H4" s="1">
        <f t="shared" si="4"/>
        <v>8.2332246263047679</v>
      </c>
      <c r="I4" s="1">
        <f t="shared" si="5"/>
        <v>8.2151350454802614</v>
      </c>
      <c r="Q4" s="1"/>
      <c r="R4" s="1">
        <v>123640000</v>
      </c>
      <c r="S4" s="1">
        <v>179400000</v>
      </c>
      <c r="T4" s="1">
        <v>184520000</v>
      </c>
      <c r="U4">
        <f t="shared" si="6"/>
        <v>8.0921589963912677</v>
      </c>
      <c r="V4">
        <f t="shared" si="7"/>
        <v>8.2538224387080739</v>
      </c>
      <c r="W4">
        <f t="shared" si="8"/>
        <v>8.2660434459362282</v>
      </c>
      <c r="X4" s="1"/>
      <c r="Y4" s="1"/>
      <c r="Z4" s="1"/>
      <c r="AA4">
        <v>8.0921589963912677</v>
      </c>
      <c r="AB4">
        <v>8.2538224387080739</v>
      </c>
      <c r="AC4">
        <v>8.2660434459362282</v>
      </c>
      <c r="AD4" s="1"/>
      <c r="AE4" s="1"/>
      <c r="AF4">
        <v>8.3672999996814035</v>
      </c>
      <c r="AG4">
        <v>8.3332053726253434</v>
      </c>
      <c r="AH4">
        <v>8.2998340406458588</v>
      </c>
      <c r="AI4">
        <v>8.2660434459362282</v>
      </c>
      <c r="AJ4">
        <v>8.2323098403279875</v>
      </c>
      <c r="AK4">
        <v>8.1986845730771432</v>
      </c>
      <c r="AL4">
        <v>8.1642040993240332</v>
      </c>
      <c r="AM4">
        <v>8.1298509507889101</v>
      </c>
      <c r="AN4">
        <v>8.0939117410493786</v>
      </c>
      <c r="AO4">
        <v>8.0573617629850389</v>
      </c>
      <c r="AP4">
        <v>8.0202783941119282</v>
      </c>
      <c r="AQ4">
        <v>7.9849636387997869</v>
      </c>
      <c r="AR4">
        <v>7.9461377297960629</v>
      </c>
      <c r="AS4">
        <v>7.9090315641772948</v>
      </c>
      <c r="AT4">
        <v>7.8731461513282559</v>
      </c>
      <c r="AU4">
        <v>7.8309028892484793</v>
      </c>
      <c r="AV4">
        <v>7.7932664017413886</v>
      </c>
      <c r="AW4">
        <v>7.7547381082614368</v>
      </c>
      <c r="AX4">
        <v>7.7169710754098535</v>
      </c>
      <c r="AY4">
        <v>8.1605285538517567</v>
      </c>
      <c r="AZ4">
        <v>8.1207055156582744</v>
      </c>
      <c r="BA4">
        <v>8.0808789103418164</v>
      </c>
      <c r="BB4">
        <v>8.0426936181786424</v>
      </c>
      <c r="BC4">
        <v>8.0036759025487836</v>
      </c>
      <c r="BD4">
        <v>7.9649569591305065</v>
      </c>
      <c r="BE4">
        <v>7.926157163015576</v>
      </c>
      <c r="BF4">
        <v>7.8864963653239339</v>
      </c>
      <c r="BG4">
        <v>7.8465103004633914</v>
      </c>
      <c r="BH4">
        <v>7.8064920110178742</v>
      </c>
      <c r="BI4">
        <v>7.7655120911726288</v>
      </c>
      <c r="BJ4">
        <v>7.7243414185378851</v>
      </c>
      <c r="BK4">
        <v>7.6822082747144655</v>
      </c>
      <c r="BL4">
        <v>7.6402528007546104</v>
      </c>
      <c r="BM4">
        <v>7.5971025620238164</v>
      </c>
      <c r="BN4">
        <v>7.5516207543641736</v>
      </c>
      <c r="BO4">
        <v>7.5065185616172503</v>
      </c>
      <c r="BP4">
        <v>7.4602812781779111</v>
      </c>
      <c r="BQ4">
        <v>7.4153573617237578</v>
      </c>
      <c r="BR4">
        <v>7.903540333939814</v>
      </c>
      <c r="BS4">
        <v>7.8588919470259837</v>
      </c>
      <c r="BT4">
        <v>7.8146404145666377</v>
      </c>
      <c r="BU4">
        <v>7.7703953944304152</v>
      </c>
      <c r="BV4">
        <v>7.7268168290342238</v>
      </c>
      <c r="BW4">
        <v>7.6827135306348922</v>
      </c>
      <c r="BX4">
        <v>7.6381097074649125</v>
      </c>
      <c r="BY4">
        <v>7.5933303805230619</v>
      </c>
      <c r="BZ4">
        <v>7.549040065083469</v>
      </c>
      <c r="CA4">
        <v>7.5024953999125508</v>
      </c>
      <c r="CB4">
        <v>7.4560318318952339</v>
      </c>
      <c r="CC4">
        <v>7.409392030619153</v>
      </c>
      <c r="CD4">
        <v>7.3613689227435968</v>
      </c>
      <c r="CE4">
        <v>7.3130231103232379</v>
      </c>
      <c r="CF4">
        <v>7.2636597352174652</v>
      </c>
      <c r="CG4">
        <v>7.2125870781238941</v>
      </c>
      <c r="CH4">
        <v>7.159597267987408</v>
      </c>
      <c r="CI4">
        <v>7.1063609088067503</v>
      </c>
      <c r="CJ4">
        <v>7.0555312250508981</v>
      </c>
      <c r="CK4">
        <v>7.627427309011094</v>
      </c>
      <c r="CL4">
        <v>7.5797607384109629</v>
      </c>
      <c r="CM4">
        <v>7.5312489355513623</v>
      </c>
      <c r="CN4">
        <v>7.4820871418264856</v>
      </c>
      <c r="CO4">
        <v>7.4330974769679878</v>
      </c>
      <c r="CP4">
        <v>7.3838153659804311</v>
      </c>
      <c r="CQ4">
        <v>7.3335681749239878</v>
      </c>
      <c r="CR4">
        <v>7.2844758530053211</v>
      </c>
      <c r="CS4">
        <v>7.2329707123113893</v>
      </c>
      <c r="CT4">
        <v>7.1813575920284505</v>
      </c>
      <c r="CU4">
        <v>7.1294320741555746</v>
      </c>
      <c r="CV4">
        <v>7.0765676304449379</v>
      </c>
      <c r="CW4">
        <v>7.0226345399441188</v>
      </c>
      <c r="CX4">
        <v>6.9674918138183823</v>
      </c>
      <c r="CY4">
        <v>6.912429320222425</v>
      </c>
      <c r="CZ4">
        <v>6.8546824696374555</v>
      </c>
      <c r="DA4">
        <v>6.7966159568849092</v>
      </c>
      <c r="DB4">
        <v>6.7360218115032708</v>
      </c>
      <c r="DC4">
        <v>6.676812452905259</v>
      </c>
      <c r="DD4">
        <v>7.3497242226343973</v>
      </c>
      <c r="DE4">
        <v>7.3019843940704394</v>
      </c>
      <c r="DF4">
        <v>7.2476296206791142</v>
      </c>
      <c r="DG4">
        <v>7.1935419885662171</v>
      </c>
      <c r="DH4">
        <v>7.1391861804161287</v>
      </c>
      <c r="DI4">
        <v>7.0849692884749871</v>
      </c>
      <c r="DJ4">
        <v>7.0291807889075466</v>
      </c>
      <c r="DK4">
        <v>6.9738433877063919</v>
      </c>
      <c r="DL4">
        <v>6.918486421129435</v>
      </c>
      <c r="DM4">
        <v>6.859654578480578</v>
      </c>
      <c r="DN4">
        <v>6.8020618567345643</v>
      </c>
      <c r="DO4">
        <v>6.7431490094091409</v>
      </c>
      <c r="DP4">
        <v>6.682244383923317</v>
      </c>
      <c r="DQ4">
        <v>6.6223072981599413</v>
      </c>
      <c r="DR4">
        <v>6.5598826963062846</v>
      </c>
      <c r="DS4">
        <v>6.494460719390827</v>
      </c>
      <c r="DT4">
        <v>6.4291868449047129</v>
      </c>
      <c r="DU4">
        <v>6.3624447739410543</v>
      </c>
      <c r="DV4">
        <v>6.2963360546020466</v>
      </c>
    </row>
    <row r="5" spans="1:126">
      <c r="A5" s="1">
        <v>141760000</v>
      </c>
      <c r="B5" s="1">
        <v>145000000</v>
      </c>
      <c r="C5" s="1">
        <v>154620000</v>
      </c>
      <c r="D5" s="1">
        <v>148660000</v>
      </c>
      <c r="E5" s="1"/>
      <c r="F5" s="1">
        <f t="shared" si="2"/>
        <v>8.1515537045429749</v>
      </c>
      <c r="G5" s="1">
        <f t="shared" si="3"/>
        <v>8.1613680022349744</v>
      </c>
      <c r="H5" s="1">
        <f t="shared" si="4"/>
        <v>8.1892656689345475</v>
      </c>
      <c r="I5" s="1">
        <f t="shared" si="5"/>
        <v>8.1721941284669306</v>
      </c>
      <c r="Q5" s="1"/>
      <c r="R5" s="1">
        <v>107480000</v>
      </c>
      <c r="S5" s="1">
        <v>162570000</v>
      </c>
      <c r="T5" s="1">
        <v>170730000</v>
      </c>
      <c r="U5">
        <f t="shared" si="6"/>
        <v>8.0313276577611301</v>
      </c>
      <c r="V5">
        <f t="shared" si="7"/>
        <v>8.211040405732053</v>
      </c>
      <c r="W5">
        <f t="shared" si="8"/>
        <v>8.2323098403279875</v>
      </c>
      <c r="AA5">
        <v>8.0313276577611301</v>
      </c>
      <c r="AB5">
        <v>8.211040405732053</v>
      </c>
      <c r="AC5">
        <v>8.2323098403279875</v>
      </c>
    </row>
    <row r="6" spans="1:126">
      <c r="A6" s="1">
        <v>126730000</v>
      </c>
      <c r="B6" s="1">
        <v>130100000</v>
      </c>
      <c r="C6" s="1">
        <v>139200000</v>
      </c>
      <c r="D6" s="1">
        <v>134160000</v>
      </c>
      <c r="E6" s="1"/>
      <c r="F6" s="1">
        <f t="shared" si="2"/>
        <v>8.1028794348693776</v>
      </c>
      <c r="G6" s="1">
        <f t="shared" si="3"/>
        <v>8.1142772965615855</v>
      </c>
      <c r="H6" s="1">
        <f t="shared" si="4"/>
        <v>8.1436392352745433</v>
      </c>
      <c r="I6" s="1">
        <f t="shared" si="5"/>
        <v>8.1276230495980286</v>
      </c>
      <c r="Q6" s="1"/>
      <c r="R6" s="1">
        <v>93043000</v>
      </c>
      <c r="S6" s="1">
        <v>147310000</v>
      </c>
      <c r="T6" s="1">
        <v>158010000</v>
      </c>
      <c r="U6">
        <f t="shared" si="6"/>
        <v>7.9686837049710473</v>
      </c>
      <c r="V6">
        <f t="shared" si="7"/>
        <v>8.1682322295134213</v>
      </c>
      <c r="W6">
        <f t="shared" si="8"/>
        <v>8.1986845730771432</v>
      </c>
      <c r="AA6">
        <v>7.9686837049710473</v>
      </c>
      <c r="AB6">
        <v>8.1682322295134213</v>
      </c>
      <c r="AC6">
        <v>8.1986845730771432</v>
      </c>
    </row>
    <row r="7" spans="1:126">
      <c r="A7" s="1">
        <v>112590000</v>
      </c>
      <c r="B7" s="1">
        <v>116330000</v>
      </c>
      <c r="C7" s="1">
        <v>124950000</v>
      </c>
      <c r="D7" s="1">
        <v>120610000</v>
      </c>
      <c r="E7" s="1"/>
      <c r="F7" s="1">
        <f t="shared" si="2"/>
        <v>8.0514998191327454</v>
      </c>
      <c r="G7" s="1">
        <f t="shared" si="3"/>
        <v>8.0656917280932703</v>
      </c>
      <c r="H7" s="1">
        <f t="shared" si="4"/>
        <v>8.0967362604624693</v>
      </c>
      <c r="I7" s="1">
        <f t="shared" si="5"/>
        <v>8.0813833174622847</v>
      </c>
      <c r="Q7" s="1"/>
      <c r="R7" s="1">
        <v>79873000</v>
      </c>
      <c r="S7" s="1">
        <v>132740000</v>
      </c>
      <c r="T7" s="1">
        <v>145950000</v>
      </c>
      <c r="U7">
        <f t="shared" si="6"/>
        <v>7.9023999966770875</v>
      </c>
      <c r="V7">
        <f t="shared" si="7"/>
        <v>8.1230018133060238</v>
      </c>
      <c r="W7">
        <f t="shared" si="8"/>
        <v>8.1642040993240332</v>
      </c>
      <c r="AA7">
        <v>7.9023999966770875</v>
      </c>
      <c r="AB7">
        <v>8.1230018133060238</v>
      </c>
      <c r="AC7">
        <v>8.1642040993240332</v>
      </c>
    </row>
    <row r="8" spans="1:126">
      <c r="A8" s="1">
        <v>99559000</v>
      </c>
      <c r="B8" s="1">
        <v>103970000</v>
      </c>
      <c r="C8" s="1">
        <v>111940000</v>
      </c>
      <c r="D8" s="1">
        <v>108150000</v>
      </c>
      <c r="E8" s="1"/>
      <c r="F8" s="1">
        <f t="shared" si="2"/>
        <v>7.9980805257764214</v>
      </c>
      <c r="G8" s="1">
        <f t="shared" si="3"/>
        <v>8.0169080439720748</v>
      </c>
      <c r="H8" s="1">
        <f t="shared" si="4"/>
        <v>8.0489853025707117</v>
      </c>
      <c r="I8" s="1">
        <f t="shared" si="5"/>
        <v>8.0340265237751094</v>
      </c>
      <c r="Q8" s="1"/>
      <c r="R8" s="1">
        <v>67979000</v>
      </c>
      <c r="S8" s="1">
        <v>119620000</v>
      </c>
      <c r="T8" s="1">
        <v>134850000</v>
      </c>
      <c r="U8">
        <f t="shared" si="6"/>
        <v>7.8323747716375056</v>
      </c>
      <c r="V8">
        <f t="shared" si="7"/>
        <v>8.0778037980760882</v>
      </c>
      <c r="W8">
        <f t="shared" si="8"/>
        <v>8.1298509507889101</v>
      </c>
      <c r="AA8">
        <v>7.8323747716375056</v>
      </c>
      <c r="AB8">
        <v>8.0778037980760882</v>
      </c>
      <c r="AC8">
        <v>8.1298509507889101</v>
      </c>
    </row>
    <row r="9" spans="1:126">
      <c r="A9" s="1">
        <v>87710000</v>
      </c>
      <c r="B9" s="1">
        <v>92144000</v>
      </c>
      <c r="C9" s="1">
        <v>99853000</v>
      </c>
      <c r="D9" s="1">
        <v>96461000</v>
      </c>
      <c r="E9" s="1"/>
      <c r="F9" s="1">
        <f t="shared" si="2"/>
        <v>7.9430491110084072</v>
      </c>
      <c r="G9" s="1">
        <f t="shared" si="3"/>
        <v>7.9644670611858315</v>
      </c>
      <c r="H9" s="1">
        <f t="shared" si="4"/>
        <v>7.9993611174177728</v>
      </c>
      <c r="I9" s="1">
        <f t="shared" si="5"/>
        <v>7.9843517598897282</v>
      </c>
      <c r="Q9" s="1"/>
      <c r="R9" s="1">
        <v>57500000</v>
      </c>
      <c r="S9" s="1">
        <v>107160000</v>
      </c>
      <c r="T9" s="1">
        <v>124140000</v>
      </c>
      <c r="U9">
        <f t="shared" si="6"/>
        <v>7.7596678446896306</v>
      </c>
      <c r="V9">
        <f t="shared" si="7"/>
        <v>8.0300327049361719</v>
      </c>
      <c r="W9">
        <f t="shared" si="8"/>
        <v>8.0939117410493786</v>
      </c>
      <c r="AA9">
        <v>7.7596678446896306</v>
      </c>
      <c r="AB9">
        <v>8.0300327049361719</v>
      </c>
      <c r="AC9">
        <v>8.0939117410493786</v>
      </c>
    </row>
    <row r="10" spans="1:126">
      <c r="A10" s="1">
        <v>76958000</v>
      </c>
      <c r="B10" s="1">
        <v>81158000</v>
      </c>
      <c r="C10" s="1">
        <v>88795000</v>
      </c>
      <c r="D10" s="1">
        <v>85908000</v>
      </c>
      <c r="E10" s="1"/>
      <c r="F10" s="1">
        <f t="shared" si="2"/>
        <v>7.8862537726439683</v>
      </c>
      <c r="G10" s="1">
        <f t="shared" si="3"/>
        <v>7.9093313360490098</v>
      </c>
      <c r="H10" s="1">
        <f t="shared" si="4"/>
        <v>7.9483885115720065</v>
      </c>
      <c r="I10" s="1">
        <f t="shared" si="5"/>
        <v>7.9340336084654588</v>
      </c>
      <c r="Q10" s="1"/>
      <c r="R10" s="1">
        <v>48199000</v>
      </c>
      <c r="S10" s="1">
        <v>95929000</v>
      </c>
      <c r="T10" s="1">
        <v>114120000</v>
      </c>
      <c r="U10">
        <f t="shared" si="6"/>
        <v>7.6830380278864201</v>
      </c>
      <c r="V10">
        <f t="shared" si="7"/>
        <v>7.9819499172444388</v>
      </c>
      <c r="W10">
        <f t="shared" si="8"/>
        <v>8.0573617629850389</v>
      </c>
      <c r="AA10">
        <v>7.6830380278864201</v>
      </c>
      <c r="AB10">
        <v>7.9819499172444388</v>
      </c>
      <c r="AC10">
        <v>8.0573617629850389</v>
      </c>
    </row>
    <row r="11" spans="1:126">
      <c r="A11" s="1">
        <v>67167000</v>
      </c>
      <c r="B11" s="1">
        <v>71607000</v>
      </c>
      <c r="C11" s="1">
        <v>78619000</v>
      </c>
      <c r="D11" s="1">
        <v>76295000</v>
      </c>
      <c r="E11" s="1"/>
      <c r="F11" s="1">
        <f t="shared" si="2"/>
        <v>7.8271559510597202</v>
      </c>
      <c r="G11" s="1">
        <f t="shared" si="3"/>
        <v>7.8549554791902114</v>
      </c>
      <c r="H11" s="1">
        <f t="shared" si="4"/>
        <v>7.8955275154794418</v>
      </c>
      <c r="I11" s="1">
        <f t="shared" si="5"/>
        <v>7.8824960773577404</v>
      </c>
      <c r="Q11" s="1"/>
      <c r="R11" s="1">
        <v>40173000</v>
      </c>
      <c r="S11" s="1">
        <v>85644000</v>
      </c>
      <c r="T11" s="1">
        <v>104780000</v>
      </c>
      <c r="U11">
        <f t="shared" si="6"/>
        <v>7.6039342647612154</v>
      </c>
      <c r="V11">
        <f t="shared" si="7"/>
        <v>7.9326969428045535</v>
      </c>
      <c r="W11">
        <f t="shared" si="8"/>
        <v>8.0202783941119282</v>
      </c>
      <c r="AA11">
        <v>7.6039342647612154</v>
      </c>
      <c r="AB11">
        <v>7.9326969428045535</v>
      </c>
      <c r="AC11">
        <v>8.0202783941119282</v>
      </c>
    </row>
    <row r="12" spans="1:126">
      <c r="A12" s="1">
        <v>58274000</v>
      </c>
      <c r="B12" s="1">
        <v>62602000</v>
      </c>
      <c r="C12" s="1">
        <v>69141000</v>
      </c>
      <c r="D12" s="1">
        <v>67360000</v>
      </c>
      <c r="E12" s="1"/>
      <c r="F12" s="1">
        <f t="shared" si="2"/>
        <v>7.7654748296279088</v>
      </c>
      <c r="G12" s="1">
        <f t="shared" si="3"/>
        <v>7.7965882082118494</v>
      </c>
      <c r="H12" s="1">
        <f t="shared" si="4"/>
        <v>7.8397356565390641</v>
      </c>
      <c r="I12" s="1">
        <f t="shared" si="5"/>
        <v>7.8284020784915933</v>
      </c>
      <c r="Q12" s="1"/>
      <c r="R12" s="1">
        <v>33136000</v>
      </c>
      <c r="S12" s="1">
        <v>76052000</v>
      </c>
      <c r="T12" s="1">
        <v>96597000</v>
      </c>
      <c r="U12">
        <f t="shared" si="6"/>
        <v>7.5203000815493777</v>
      </c>
      <c r="V12">
        <f t="shared" si="7"/>
        <v>7.8811106395269883</v>
      </c>
      <c r="W12">
        <f t="shared" si="8"/>
        <v>7.9849636387997869</v>
      </c>
      <c r="AA12">
        <v>7.5203000815493777</v>
      </c>
      <c r="AB12">
        <v>7.8811106395269883</v>
      </c>
      <c r="AC12">
        <v>7.9849636387997869</v>
      </c>
    </row>
    <row r="13" spans="1:126">
      <c r="A13" s="1">
        <v>50288000</v>
      </c>
      <c r="B13" s="1">
        <v>54863000</v>
      </c>
      <c r="C13" s="1">
        <v>60714000</v>
      </c>
      <c r="D13" s="1">
        <v>59342000</v>
      </c>
      <c r="E13" s="1"/>
      <c r="F13" s="1">
        <f t="shared" si="2"/>
        <v>7.7014643636735052</v>
      </c>
      <c r="G13" s="1">
        <f t="shared" si="3"/>
        <v>7.7392795518617143</v>
      </c>
      <c r="H13" s="1">
        <f t="shared" si="4"/>
        <v>7.7832888462925078</v>
      </c>
      <c r="I13" s="1">
        <f t="shared" si="5"/>
        <v>7.7733621792293341</v>
      </c>
      <c r="Q13" s="1"/>
      <c r="R13" s="1">
        <v>27134000</v>
      </c>
      <c r="S13" s="1">
        <v>67508000</v>
      </c>
      <c r="T13" s="1">
        <v>88336000</v>
      </c>
      <c r="U13">
        <f t="shared" si="6"/>
        <v>7.433513820664543</v>
      </c>
      <c r="V13">
        <f t="shared" si="7"/>
        <v>7.8293552417196732</v>
      </c>
      <c r="W13">
        <f t="shared" si="8"/>
        <v>7.9461377297960629</v>
      </c>
      <c r="AA13">
        <v>7.433513820664543</v>
      </c>
      <c r="AB13">
        <v>7.8293552417196732</v>
      </c>
      <c r="AC13">
        <v>7.9461377297960629</v>
      </c>
    </row>
    <row r="14" spans="1:126">
      <c r="A14" s="1">
        <v>43304000</v>
      </c>
      <c r="B14" s="1">
        <v>47757000</v>
      </c>
      <c r="C14" s="1">
        <v>52979000</v>
      </c>
      <c r="D14" s="1">
        <v>52053000</v>
      </c>
      <c r="E14" s="1"/>
      <c r="F14" s="1">
        <f t="shared" si="2"/>
        <v>7.6365280140830052</v>
      </c>
      <c r="G14" s="1">
        <f t="shared" si="3"/>
        <v>7.6790370374603594</v>
      </c>
      <c r="H14" s="1">
        <f t="shared" si="4"/>
        <v>7.7241037565550092</v>
      </c>
      <c r="I14" s="1">
        <f t="shared" si="5"/>
        <v>7.7164457645074593</v>
      </c>
      <c r="Q14" s="1"/>
      <c r="R14" s="1">
        <v>22071000</v>
      </c>
      <c r="S14" s="1">
        <v>59871000</v>
      </c>
      <c r="T14" s="1">
        <v>81102000</v>
      </c>
      <c r="U14">
        <f t="shared" si="6"/>
        <v>7.3438220107621612</v>
      </c>
      <c r="V14">
        <f t="shared" si="7"/>
        <v>7.7772165120433794</v>
      </c>
      <c r="W14">
        <f t="shared" si="8"/>
        <v>7.9090315641772948</v>
      </c>
      <c r="AA14">
        <v>7.3438220107621612</v>
      </c>
      <c r="AB14">
        <v>7.7772165120433794</v>
      </c>
      <c r="AC14">
        <v>7.9090315641772948</v>
      </c>
    </row>
    <row r="15" spans="1:126">
      <c r="A15" s="1">
        <v>37123000</v>
      </c>
      <c r="B15" s="1">
        <v>41293000</v>
      </c>
      <c r="C15" s="1">
        <v>46203000</v>
      </c>
      <c r="D15" s="1">
        <v>45437000</v>
      </c>
      <c r="E15" s="1"/>
      <c r="F15" s="1">
        <f t="shared" si="2"/>
        <v>7.5696430653593163</v>
      </c>
      <c r="G15" s="1">
        <f t="shared" si="3"/>
        <v>7.6158764361834042</v>
      </c>
      <c r="H15" s="1">
        <f t="shared" si="4"/>
        <v>7.6646701755809339</v>
      </c>
      <c r="I15" s="1">
        <f t="shared" si="5"/>
        <v>7.6574096491453805</v>
      </c>
      <c r="Q15" s="1"/>
      <c r="R15" s="1">
        <v>17791000</v>
      </c>
      <c r="S15" s="1">
        <v>52860000</v>
      </c>
      <c r="T15" s="1">
        <v>74670000</v>
      </c>
      <c r="U15">
        <f t="shared" si="6"/>
        <v>7.250200359678991</v>
      </c>
      <c r="V15">
        <f t="shared" si="7"/>
        <v>7.7231271587956911</v>
      </c>
      <c r="W15">
        <f t="shared" si="8"/>
        <v>7.8731461513282559</v>
      </c>
      <c r="AA15">
        <v>7.250200359678991</v>
      </c>
      <c r="AB15">
        <v>7.7231271587956911</v>
      </c>
      <c r="AC15">
        <v>7.8731461513282559</v>
      </c>
    </row>
    <row r="16" spans="1:126">
      <c r="A16" s="1">
        <v>31677000</v>
      </c>
      <c r="B16" s="1">
        <v>35753000</v>
      </c>
      <c r="C16" s="1">
        <v>40338000</v>
      </c>
      <c r="D16" s="1">
        <v>39663000</v>
      </c>
      <c r="E16" s="1"/>
      <c r="F16" s="1">
        <f t="shared" si="2"/>
        <v>7.5007440445986688</v>
      </c>
      <c r="G16" s="1">
        <f t="shared" si="3"/>
        <v>7.5533124889002412</v>
      </c>
      <c r="H16" s="1">
        <f t="shared" si="4"/>
        <v>7.6057143616383671</v>
      </c>
      <c r="I16" s="1">
        <f t="shared" si="5"/>
        <v>7.5983855599492438</v>
      </c>
      <c r="Q16" s="1"/>
      <c r="R16" s="1">
        <v>14365000</v>
      </c>
      <c r="S16" s="1">
        <v>46748000</v>
      </c>
      <c r="T16" s="1">
        <v>67749000</v>
      </c>
      <c r="U16">
        <f t="shared" si="6"/>
        <v>7.1573056303279659</v>
      </c>
      <c r="V16">
        <f t="shared" si="7"/>
        <v>7.6697630353680282</v>
      </c>
      <c r="W16">
        <f t="shared" si="8"/>
        <v>7.8309028892484793</v>
      </c>
      <c r="AA16">
        <v>7.1573056303279659</v>
      </c>
      <c r="AB16">
        <v>7.6697630353680282</v>
      </c>
      <c r="AC16">
        <v>7.8309028892484793</v>
      </c>
    </row>
    <row r="17" spans="1:29">
      <c r="A17" s="1">
        <v>27137000</v>
      </c>
      <c r="B17" s="1">
        <v>31055000</v>
      </c>
      <c r="C17" s="1">
        <v>35106000</v>
      </c>
      <c r="D17" s="1">
        <v>34712000</v>
      </c>
      <c r="E17" s="1"/>
      <c r="F17" s="1">
        <f t="shared" si="2"/>
        <v>7.4335618346479615</v>
      </c>
      <c r="G17" s="1">
        <f t="shared" si="3"/>
        <v>7.4921315335815697</v>
      </c>
      <c r="H17" s="1">
        <f t="shared" si="4"/>
        <v>7.5453813484943622</v>
      </c>
      <c r="I17" s="1">
        <f t="shared" si="5"/>
        <v>7.5404796371211553</v>
      </c>
      <c r="Q17" s="1"/>
      <c r="R17" s="1">
        <v>11575000</v>
      </c>
      <c r="S17" s="1">
        <v>41381000</v>
      </c>
      <c r="T17" s="1">
        <v>62125000</v>
      </c>
      <c r="U17">
        <f t="shared" si="6"/>
        <v>7.0635209996899908</v>
      </c>
      <c r="V17">
        <f t="shared" si="7"/>
        <v>7.6168009814779598</v>
      </c>
      <c r="W17">
        <f t="shared" si="8"/>
        <v>7.7932664017413886</v>
      </c>
      <c r="AA17">
        <v>7.0635209996899908</v>
      </c>
      <c r="AB17">
        <v>7.6168009814779598</v>
      </c>
      <c r="AC17">
        <v>7.7932664017413886</v>
      </c>
    </row>
    <row r="18" spans="1:29">
      <c r="A18" s="1">
        <v>23117000</v>
      </c>
      <c r="B18" s="1">
        <v>26864000</v>
      </c>
      <c r="C18" s="1">
        <v>30434000</v>
      </c>
      <c r="D18" s="1">
        <v>30292000</v>
      </c>
      <c r="E18" s="1"/>
      <c r="F18" s="1">
        <f t="shared" si="2"/>
        <v>7.3639314730018368</v>
      </c>
      <c r="G18" s="1">
        <f t="shared" si="3"/>
        <v>7.429170678793974</v>
      </c>
      <c r="H18" s="1">
        <f t="shared" si="4"/>
        <v>7.483359036280687</v>
      </c>
      <c r="I18" s="1">
        <f t="shared" si="5"/>
        <v>7.4813279481525754</v>
      </c>
      <c r="Q18" s="1"/>
      <c r="R18" s="1">
        <v>9252300</v>
      </c>
      <c r="S18" s="1">
        <v>36588000</v>
      </c>
      <c r="T18" s="1">
        <v>56851000</v>
      </c>
      <c r="U18">
        <f t="shared" si="6"/>
        <v>6.9662497060519204</v>
      </c>
      <c r="V18">
        <f t="shared" si="7"/>
        <v>7.5633386704130059</v>
      </c>
      <c r="W18">
        <f t="shared" si="8"/>
        <v>7.7547381082614368</v>
      </c>
      <c r="AA18">
        <v>6.9662497060519204</v>
      </c>
      <c r="AB18">
        <v>7.5633386704130059</v>
      </c>
      <c r="AC18">
        <v>7.7547381082614368</v>
      </c>
    </row>
    <row r="19" spans="1:29">
      <c r="A19" s="1">
        <v>19630000</v>
      </c>
      <c r="B19" s="1">
        <v>23122000</v>
      </c>
      <c r="C19" s="1">
        <v>26334000</v>
      </c>
      <c r="D19" s="1">
        <v>26394000</v>
      </c>
      <c r="E19" s="1"/>
      <c r="F19" s="1">
        <f t="shared" si="2"/>
        <v>7.2929202996000058</v>
      </c>
      <c r="G19" s="1">
        <f t="shared" si="3"/>
        <v>7.3640253968504483</v>
      </c>
      <c r="H19" s="1">
        <f t="shared" si="4"/>
        <v>7.4205168312286167</v>
      </c>
      <c r="I19" s="1">
        <f t="shared" si="5"/>
        <v>7.4215052123605068</v>
      </c>
      <c r="Q19" s="1"/>
      <c r="R19" s="1">
        <v>7347200</v>
      </c>
      <c r="S19" s="1">
        <v>32266000</v>
      </c>
      <c r="T19" s="1">
        <v>52116000</v>
      </c>
      <c r="U19">
        <f t="shared" si="6"/>
        <v>6.8661218620458415</v>
      </c>
      <c r="V19">
        <f t="shared" si="7"/>
        <v>7.5087451294695482</v>
      </c>
      <c r="W19">
        <f t="shared" si="8"/>
        <v>7.7169710754098535</v>
      </c>
      <c r="AA19">
        <v>6.8661218620458415</v>
      </c>
      <c r="AB19">
        <v>7.5087451294695482</v>
      </c>
      <c r="AC19">
        <v>7.7169710754098535</v>
      </c>
    </row>
    <row r="20" spans="1:29">
      <c r="A20" s="1">
        <v>109510000</v>
      </c>
      <c r="B20" s="1">
        <v>114480000</v>
      </c>
      <c r="C20" s="1">
        <v>121450000</v>
      </c>
      <c r="D20" s="1">
        <v>119160000</v>
      </c>
      <c r="E20" s="1"/>
      <c r="F20" s="1">
        <f t="shared" si="2"/>
        <v>8.039453778961736</v>
      </c>
      <c r="G20" s="1">
        <f t="shared" si="3"/>
        <v>8.0587296207517198</v>
      </c>
      <c r="H20" s="1">
        <f t="shared" si="4"/>
        <v>8.0843975191411488</v>
      </c>
      <c r="I20" s="1">
        <f t="shared" si="5"/>
        <v>8.0761304945430066</v>
      </c>
      <c r="Q20" s="1"/>
      <c r="R20" s="1">
        <v>76158000</v>
      </c>
      <c r="S20" s="1">
        <v>130940000</v>
      </c>
      <c r="T20" s="1">
        <v>144720000</v>
      </c>
      <c r="U20">
        <f t="shared" si="6"/>
        <v>7.8817155304346009</v>
      </c>
      <c r="V20">
        <f t="shared" si="7"/>
        <v>8.1170723365859772</v>
      </c>
      <c r="W20">
        <f t="shared" si="8"/>
        <v>8.1605285538517567</v>
      </c>
      <c r="AA20">
        <v>7.8817155304346009</v>
      </c>
      <c r="AB20">
        <v>8.1170723365859772</v>
      </c>
      <c r="AC20">
        <v>8.1605285538517567</v>
      </c>
    </row>
    <row r="21" spans="1:29">
      <c r="A21" s="1">
        <v>95400000</v>
      </c>
      <c r="B21" s="1">
        <v>100430000</v>
      </c>
      <c r="C21" s="1">
        <v>107030000</v>
      </c>
      <c r="D21" s="1">
        <v>105790000</v>
      </c>
      <c r="E21" s="1"/>
      <c r="F21" s="1">
        <f t="shared" si="2"/>
        <v>7.9795483747040947</v>
      </c>
      <c r="G21" s="1">
        <f t="shared" si="3"/>
        <v>8.0018634626925245</v>
      </c>
      <c r="H21" s="1">
        <f t="shared" si="4"/>
        <v>8.0295055254265773</v>
      </c>
      <c r="I21" s="1">
        <f t="shared" si="5"/>
        <v>8.0244446171313495</v>
      </c>
      <c r="Q21" s="1"/>
      <c r="R21" s="1">
        <v>63794000</v>
      </c>
      <c r="S21" s="1">
        <v>116130000</v>
      </c>
      <c r="T21" s="1">
        <v>132040000</v>
      </c>
      <c r="U21">
        <f t="shared" si="6"/>
        <v>7.8047798340592918</v>
      </c>
      <c r="V21">
        <f t="shared" si="7"/>
        <v>8.0649444260386183</v>
      </c>
      <c r="W21">
        <f t="shared" si="8"/>
        <v>8.1207055156582744</v>
      </c>
      <c r="AA21">
        <v>7.8047798340592918</v>
      </c>
      <c r="AB21">
        <v>8.0649444260386183</v>
      </c>
      <c r="AC21">
        <v>8.1207055156582744</v>
      </c>
    </row>
    <row r="22" spans="1:29">
      <c r="A22" s="1">
        <v>83080000</v>
      </c>
      <c r="B22" s="1">
        <v>88209000</v>
      </c>
      <c r="C22" s="1">
        <v>94456000</v>
      </c>
      <c r="D22" s="1">
        <v>93746000</v>
      </c>
      <c r="E22" s="1"/>
      <c r="F22" s="1">
        <f t="shared" si="2"/>
        <v>7.9194964878630616</v>
      </c>
      <c r="G22" s="1">
        <f t="shared" si="3"/>
        <v>7.9455128986344246</v>
      </c>
      <c r="H22" s="1">
        <f t="shared" si="4"/>
        <v>7.9752295502316839</v>
      </c>
      <c r="I22" s="1">
        <f t="shared" si="5"/>
        <v>7.9719527461065463</v>
      </c>
      <c r="Q22" s="1"/>
      <c r="R22" s="1">
        <v>53230000</v>
      </c>
      <c r="S22" s="1">
        <v>103320000</v>
      </c>
      <c r="T22" s="1">
        <v>120470000</v>
      </c>
      <c r="U22">
        <f t="shared" si="6"/>
        <v>7.7261564661727551</v>
      </c>
      <c r="V22">
        <f t="shared" si="7"/>
        <v>8.0141843975012801</v>
      </c>
      <c r="W22">
        <f t="shared" si="8"/>
        <v>8.0808789103418164</v>
      </c>
      <c r="AA22">
        <v>7.7261564661727551</v>
      </c>
      <c r="AB22">
        <v>8.0141843975012801</v>
      </c>
      <c r="AC22">
        <v>8.0808789103418164</v>
      </c>
    </row>
    <row r="23" spans="1:29">
      <c r="A23" s="1">
        <v>72214000</v>
      </c>
      <c r="B23" s="1">
        <v>77330000</v>
      </c>
      <c r="C23" s="1">
        <v>83292000</v>
      </c>
      <c r="D23" s="1">
        <v>82819000</v>
      </c>
      <c r="E23" s="1"/>
      <c r="F23" s="1">
        <f t="shared" si="2"/>
        <v>7.8586214016324822</v>
      </c>
      <c r="G23" s="1">
        <f t="shared" si="3"/>
        <v>7.8883480101780492</v>
      </c>
      <c r="H23" s="1">
        <f t="shared" si="4"/>
        <v>7.9206032904499839</v>
      </c>
      <c r="I23" s="1">
        <f t="shared" si="5"/>
        <v>7.9181299822988898</v>
      </c>
      <c r="Q23" s="1"/>
      <c r="R23" s="1">
        <v>44146000</v>
      </c>
      <c r="S23" s="1">
        <v>91708000</v>
      </c>
      <c r="T23" s="1">
        <v>110330000</v>
      </c>
      <c r="U23">
        <f t="shared" si="6"/>
        <v>7.64489135895262</v>
      </c>
      <c r="V23">
        <f t="shared" si="7"/>
        <v>7.9624072223037281</v>
      </c>
      <c r="W23">
        <f t="shared" si="8"/>
        <v>8.0426936181786424</v>
      </c>
      <c r="AA23">
        <v>7.64489135895262</v>
      </c>
      <c r="AB23">
        <v>7.9624072223037281</v>
      </c>
      <c r="AC23">
        <v>8.0426936181786424</v>
      </c>
    </row>
    <row r="24" spans="1:29">
      <c r="A24" s="1">
        <v>62504000</v>
      </c>
      <c r="B24" s="1">
        <v>67655000</v>
      </c>
      <c r="C24" s="1">
        <v>73197000</v>
      </c>
      <c r="D24" s="1">
        <v>72960000</v>
      </c>
      <c r="E24" s="1"/>
      <c r="F24" s="1">
        <f t="shared" si="2"/>
        <v>7.7959078113015199</v>
      </c>
      <c r="G24" s="1">
        <f t="shared" si="3"/>
        <v>7.8302998983788283</v>
      </c>
      <c r="H24" s="1">
        <f t="shared" si="4"/>
        <v>7.864493281739473</v>
      </c>
      <c r="I24" s="1">
        <f t="shared" si="5"/>
        <v>7.8630848253203594</v>
      </c>
      <c r="Q24" s="1"/>
      <c r="R24" s="1">
        <v>36397000</v>
      </c>
      <c r="S24" s="1">
        <v>81489000</v>
      </c>
      <c r="T24" s="1">
        <v>100850000</v>
      </c>
      <c r="U24">
        <f t="shared" si="6"/>
        <v>7.5610655886727125</v>
      </c>
      <c r="V24">
        <f t="shared" si="7"/>
        <v>7.9110989883507701</v>
      </c>
      <c r="W24">
        <f t="shared" si="8"/>
        <v>8.0036759025487836</v>
      </c>
      <c r="AA24">
        <v>7.5610655886727125</v>
      </c>
      <c r="AB24">
        <v>7.9110989883507701</v>
      </c>
      <c r="AC24">
        <v>8.0036759025487836</v>
      </c>
    </row>
    <row r="25" spans="1:29">
      <c r="A25" s="1">
        <v>53890000</v>
      </c>
      <c r="B25" s="1">
        <v>58898000</v>
      </c>
      <c r="C25" s="1">
        <v>64150000</v>
      </c>
      <c r="D25" s="1">
        <v>64045000</v>
      </c>
      <c r="E25" s="1"/>
      <c r="F25" s="1">
        <f t="shared" si="2"/>
        <v>7.7315081835960253</v>
      </c>
      <c r="G25" s="1">
        <f t="shared" si="3"/>
        <v>7.7701005476952343</v>
      </c>
      <c r="H25" s="1">
        <f t="shared" si="4"/>
        <v>7.8071966607109475</v>
      </c>
      <c r="I25" s="1">
        <f t="shared" si="5"/>
        <v>7.8064852299874836</v>
      </c>
      <c r="Q25" s="1"/>
      <c r="R25" s="1">
        <v>29768000</v>
      </c>
      <c r="S25" s="1">
        <v>72077000</v>
      </c>
      <c r="T25" s="1">
        <v>92248000</v>
      </c>
      <c r="U25">
        <f t="shared" si="6"/>
        <v>7.473749657013478</v>
      </c>
      <c r="V25">
        <f t="shared" si="7"/>
        <v>7.8577967020753388</v>
      </c>
      <c r="W25">
        <f t="shared" si="8"/>
        <v>7.9649569591305065</v>
      </c>
      <c r="AA25">
        <v>7.473749657013478</v>
      </c>
      <c r="AB25">
        <v>7.8577967020753388</v>
      </c>
      <c r="AC25">
        <v>7.9649569591305065</v>
      </c>
    </row>
    <row r="26" spans="1:29">
      <c r="A26" s="1">
        <v>46208000</v>
      </c>
      <c r="B26" s="1">
        <v>51146000</v>
      </c>
      <c r="C26" s="1">
        <v>56004000</v>
      </c>
      <c r="D26" s="1">
        <v>56045000</v>
      </c>
      <c r="E26" s="1"/>
      <c r="F26" s="1">
        <f t="shared" si="2"/>
        <v>7.6647171715535265</v>
      </c>
      <c r="G26" s="1">
        <f t="shared" si="3"/>
        <v>7.7088116742973289</v>
      </c>
      <c r="H26" s="1">
        <f t="shared" si="4"/>
        <v>7.748219046932781</v>
      </c>
      <c r="I26" s="1">
        <f t="shared" si="5"/>
        <v>7.7485368735006706</v>
      </c>
      <c r="Q26" s="1"/>
      <c r="R26" s="1">
        <v>24142000</v>
      </c>
      <c r="S26" s="1">
        <v>63571000</v>
      </c>
      <c r="T26" s="1">
        <v>84364000</v>
      </c>
      <c r="U26">
        <f t="shared" si="6"/>
        <v>7.3827732455867023</v>
      </c>
      <c r="V26">
        <f t="shared" si="7"/>
        <v>7.803259043128838</v>
      </c>
      <c r="W26">
        <f t="shared" si="8"/>
        <v>7.926157163015576</v>
      </c>
      <c r="AA26">
        <v>7.3827732455867023</v>
      </c>
      <c r="AB26">
        <v>7.803259043128838</v>
      </c>
      <c r="AC26">
        <v>7.926157163015576</v>
      </c>
    </row>
    <row r="27" spans="1:29">
      <c r="A27" s="1">
        <v>39533000</v>
      </c>
      <c r="B27" s="1">
        <v>44211000</v>
      </c>
      <c r="C27" s="1">
        <v>48697000</v>
      </c>
      <c r="D27" s="1">
        <v>48905000</v>
      </c>
      <c r="E27" s="1"/>
      <c r="F27" s="1">
        <f t="shared" si="2"/>
        <v>7.596959772450969</v>
      </c>
      <c r="G27" s="1">
        <f t="shared" si="3"/>
        <v>7.6455303382392881</v>
      </c>
      <c r="H27" s="1">
        <f t="shared" si="4"/>
        <v>7.6875022071370731</v>
      </c>
      <c r="I27" s="1">
        <f t="shared" si="5"/>
        <v>7.6893532632422525</v>
      </c>
      <c r="Q27" s="1"/>
      <c r="R27" s="1">
        <v>19430000</v>
      </c>
      <c r="S27" s="1">
        <v>56166000</v>
      </c>
      <c r="T27" s="1">
        <v>77001000</v>
      </c>
      <c r="U27">
        <f t="shared" si="6"/>
        <v>7.2884728005997825</v>
      </c>
      <c r="V27">
        <f t="shared" si="7"/>
        <v>7.7494734956264564</v>
      </c>
      <c r="W27">
        <f t="shared" si="8"/>
        <v>7.8864963653239339</v>
      </c>
      <c r="AA27">
        <v>7.2884728005997825</v>
      </c>
      <c r="AB27">
        <v>7.7494734956264564</v>
      </c>
      <c r="AC27">
        <v>7.8864963653239339</v>
      </c>
    </row>
    <row r="28" spans="1:29">
      <c r="A28" s="1">
        <v>33578000</v>
      </c>
      <c r="B28" s="1">
        <v>38063000</v>
      </c>
      <c r="C28" s="1">
        <v>42236000</v>
      </c>
      <c r="D28" s="1">
        <v>42448000</v>
      </c>
      <c r="E28" s="1"/>
      <c r="F28" s="1">
        <f t="shared" si="2"/>
        <v>7.5260548247731114</v>
      </c>
      <c r="G28" s="1">
        <f t="shared" si="3"/>
        <v>7.5805030149573041</v>
      </c>
      <c r="H28" s="1">
        <f t="shared" si="4"/>
        <v>7.6256827812069687</v>
      </c>
      <c r="I28" s="1">
        <f t="shared" si="5"/>
        <v>7.6278572326382541</v>
      </c>
      <c r="Q28" s="1"/>
      <c r="R28" s="1">
        <v>15525000</v>
      </c>
      <c r="S28" s="1">
        <v>49324000</v>
      </c>
      <c r="T28" s="1">
        <v>70228000</v>
      </c>
      <c r="U28">
        <f t="shared" si="6"/>
        <v>7.1910316088486175</v>
      </c>
      <c r="V28">
        <f t="shared" si="7"/>
        <v>7.6930582890811605</v>
      </c>
      <c r="W28">
        <f t="shared" si="8"/>
        <v>7.8465103004633914</v>
      </c>
      <c r="AA28">
        <v>7.1910316088486175</v>
      </c>
      <c r="AB28">
        <v>7.6930582890811605</v>
      </c>
      <c r="AC28">
        <v>7.8465103004633914</v>
      </c>
    </row>
    <row r="29" spans="1:29">
      <c r="A29" s="1">
        <v>28386000</v>
      </c>
      <c r="B29" s="1">
        <v>32625000</v>
      </c>
      <c r="C29" s="1">
        <v>36409000</v>
      </c>
      <c r="D29" s="1">
        <v>36781000</v>
      </c>
      <c r="E29" s="1"/>
      <c r="F29" s="1">
        <f t="shared" si="2"/>
        <v>7.4531041984322091</v>
      </c>
      <c r="G29" s="1">
        <f t="shared" si="3"/>
        <v>7.5135505203463371</v>
      </c>
      <c r="H29" s="1">
        <f t="shared" si="4"/>
        <v>7.561208750879949</v>
      </c>
      <c r="I29" s="1">
        <f t="shared" si="5"/>
        <v>7.5656235326393633</v>
      </c>
      <c r="Q29" s="1"/>
      <c r="R29" s="1">
        <v>12294000</v>
      </c>
      <c r="S29" s="1">
        <v>43242000</v>
      </c>
      <c r="T29" s="1">
        <v>64046000</v>
      </c>
      <c r="U29">
        <f t="shared" si="6"/>
        <v>7.0896932087848388</v>
      </c>
      <c r="V29">
        <f t="shared" si="7"/>
        <v>7.6359057724430857</v>
      </c>
      <c r="W29">
        <f t="shared" si="8"/>
        <v>7.8064920110178742</v>
      </c>
      <c r="AA29">
        <v>7.0896932087848388</v>
      </c>
      <c r="AB29">
        <v>7.6359057724430857</v>
      </c>
      <c r="AC29">
        <v>7.8064920110178742</v>
      </c>
    </row>
    <row r="30" spans="1:29">
      <c r="A30" s="1">
        <v>23873000</v>
      </c>
      <c r="B30" s="1">
        <v>27846000</v>
      </c>
      <c r="C30" s="1">
        <v>31266000</v>
      </c>
      <c r="D30" s="1">
        <v>31694000</v>
      </c>
      <c r="E30" s="1"/>
      <c r="F30" s="1">
        <f t="shared" si="2"/>
        <v>7.3779069980423166</v>
      </c>
      <c r="G30" s="1">
        <f t="shared" si="3"/>
        <v>7.4447628188026735</v>
      </c>
      <c r="H30" s="1">
        <f t="shared" si="4"/>
        <v>7.4950723235504046</v>
      </c>
      <c r="I30" s="1">
        <f t="shared" si="5"/>
        <v>7.5009770535891995</v>
      </c>
      <c r="Q30" s="1"/>
      <c r="R30" s="1">
        <v>9645400</v>
      </c>
      <c r="S30" s="1">
        <v>37806000</v>
      </c>
      <c r="T30" s="1">
        <v>58279000</v>
      </c>
      <c r="U30">
        <f t="shared" si="6"/>
        <v>6.9843202427824567</v>
      </c>
      <c r="V30">
        <f t="shared" si="7"/>
        <v>7.5775607299987708</v>
      </c>
      <c r="W30">
        <f t="shared" si="8"/>
        <v>7.7655120911726288</v>
      </c>
      <c r="AA30">
        <v>6.9843202427824567</v>
      </c>
      <c r="AB30">
        <v>7.5775607299987708</v>
      </c>
      <c r="AC30">
        <v>7.7655120911726288</v>
      </c>
    </row>
    <row r="31" spans="1:29">
      <c r="A31" s="1">
        <v>19971000</v>
      </c>
      <c r="B31" s="1">
        <v>23665000</v>
      </c>
      <c r="C31" s="1">
        <v>26745000</v>
      </c>
      <c r="D31" s="1">
        <v>27229000</v>
      </c>
      <c r="E31" s="1"/>
      <c r="F31" s="1">
        <f t="shared" si="2"/>
        <v>7.3003998116713333</v>
      </c>
      <c r="G31" s="1">
        <f t="shared" si="3"/>
        <v>7.3741065088040125</v>
      </c>
      <c r="H31" s="1">
        <f t="shared" si="4"/>
        <v>7.4272426022310363</v>
      </c>
      <c r="I31" s="1">
        <f t="shared" si="5"/>
        <v>7.4350316919291437</v>
      </c>
      <c r="Q31" s="1"/>
      <c r="R31" s="1">
        <v>7494000</v>
      </c>
      <c r="S31" s="1">
        <v>33014000</v>
      </c>
      <c r="T31" s="1">
        <v>53008000</v>
      </c>
      <c r="U31">
        <f t="shared" si="6"/>
        <v>6.8747136887577796</v>
      </c>
      <c r="V31">
        <f t="shared" si="7"/>
        <v>7.5186981469502596</v>
      </c>
      <c r="W31">
        <f t="shared" si="8"/>
        <v>7.7243414185378851</v>
      </c>
      <c r="AA31">
        <v>6.8747136887577796</v>
      </c>
      <c r="AB31">
        <v>7.5186981469502596</v>
      </c>
      <c r="AC31">
        <v>7.7243414185378851</v>
      </c>
    </row>
    <row r="32" spans="1:29">
      <c r="A32" s="1">
        <v>16627000</v>
      </c>
      <c r="B32" s="1">
        <v>20014000</v>
      </c>
      <c r="C32" s="1">
        <v>22783000</v>
      </c>
      <c r="D32" s="1">
        <v>23286000</v>
      </c>
      <c r="E32" s="1"/>
      <c r="F32" s="1">
        <f t="shared" si="2"/>
        <v>7.2208138967854909</v>
      </c>
      <c r="G32" s="1">
        <f t="shared" si="3"/>
        <v>7.3013338954487939</v>
      </c>
      <c r="H32" s="1">
        <f t="shared" si="4"/>
        <v>7.3576109101584448</v>
      </c>
      <c r="I32" s="1">
        <f t="shared" si="5"/>
        <v>7.3670948931236584</v>
      </c>
      <c r="Q32" s="1"/>
      <c r="R32" s="1">
        <v>5756500</v>
      </c>
      <c r="S32" s="1">
        <v>28707000</v>
      </c>
      <c r="T32" s="1">
        <v>48107000</v>
      </c>
      <c r="U32">
        <f t="shared" si="6"/>
        <v>6.7601585089980896</v>
      </c>
      <c r="V32">
        <f t="shared" si="7"/>
        <v>7.4579878093017413</v>
      </c>
      <c r="W32">
        <f t="shared" si="8"/>
        <v>7.6822082747144655</v>
      </c>
      <c r="AA32">
        <v>6.7601585089980896</v>
      </c>
      <c r="AB32">
        <v>7.4579878093017413</v>
      </c>
      <c r="AC32">
        <v>7.6822082747144655</v>
      </c>
    </row>
    <row r="33" spans="1:29">
      <c r="A33" s="1">
        <v>13751000</v>
      </c>
      <c r="B33" s="1">
        <v>16837000</v>
      </c>
      <c r="C33" s="1">
        <v>19311000</v>
      </c>
      <c r="D33" s="1">
        <v>19840000</v>
      </c>
      <c r="E33" s="1"/>
      <c r="F33" s="1">
        <f t="shared" si="2"/>
        <v>7.1383342820710194</v>
      </c>
      <c r="G33" s="1">
        <f t="shared" si="3"/>
        <v>7.226264711895694</v>
      </c>
      <c r="H33" s="1">
        <f t="shared" si="4"/>
        <v>7.2858047638486321</v>
      </c>
      <c r="I33" s="1">
        <f t="shared" si="5"/>
        <v>7.2975416678181597</v>
      </c>
      <c r="Q33" s="1"/>
      <c r="R33" s="1">
        <v>4369300</v>
      </c>
      <c r="S33" s="1">
        <v>24899000</v>
      </c>
      <c r="T33" s="1">
        <v>43677000</v>
      </c>
      <c r="U33">
        <f t="shared" si="6"/>
        <v>6.640411864776314</v>
      </c>
      <c r="V33">
        <f t="shared" si="7"/>
        <v>7.396181905200037</v>
      </c>
      <c r="W33">
        <f t="shared" si="8"/>
        <v>7.6402528007546104</v>
      </c>
      <c r="AA33">
        <v>6.640411864776314</v>
      </c>
      <c r="AB33">
        <v>7.396181905200037</v>
      </c>
      <c r="AC33">
        <v>7.6402528007546104</v>
      </c>
    </row>
    <row r="34" spans="1:29">
      <c r="A34" s="1">
        <v>11293000</v>
      </c>
      <c r="B34" s="1">
        <v>14080000</v>
      </c>
      <c r="C34" s="1">
        <v>16273000</v>
      </c>
      <c r="D34" s="1">
        <v>16802000</v>
      </c>
      <c r="E34" s="1"/>
      <c r="F34" s="1">
        <f t="shared" si="2"/>
        <v>7.0528093281405617</v>
      </c>
      <c r="G34" s="1">
        <f t="shared" si="3"/>
        <v>7.1486026548060932</v>
      </c>
      <c r="H34" s="1">
        <f t="shared" si="4"/>
        <v>7.211467624439142</v>
      </c>
      <c r="I34" s="1">
        <f t="shared" si="5"/>
        <v>7.2253609803726597</v>
      </c>
      <c r="Q34" s="1"/>
      <c r="R34" s="1">
        <v>3280500</v>
      </c>
      <c r="S34" s="1">
        <v>21505000</v>
      </c>
      <c r="T34" s="1">
        <v>39546000</v>
      </c>
      <c r="U34">
        <f t="shared" si="6"/>
        <v>6.5159400420933187</v>
      </c>
      <c r="V34">
        <f t="shared" si="7"/>
        <v>7.3325394468901104</v>
      </c>
      <c r="W34">
        <f t="shared" si="8"/>
        <v>7.5971025620238164</v>
      </c>
      <c r="AA34">
        <v>6.5159400420933187</v>
      </c>
      <c r="AB34">
        <v>7.3325394468901104</v>
      </c>
      <c r="AC34">
        <v>7.5971025620238164</v>
      </c>
    </row>
    <row r="35" spans="1:29">
      <c r="A35" s="1">
        <v>9200800</v>
      </c>
      <c r="B35" s="1">
        <v>11697000</v>
      </c>
      <c r="C35" s="1">
        <v>13619000</v>
      </c>
      <c r="D35" s="1">
        <v>14119000</v>
      </c>
      <c r="E35" s="1"/>
      <c r="F35" s="1">
        <f t="shared" si="2"/>
        <v>6.963825590441262</v>
      </c>
      <c r="G35" s="1">
        <f t="shared" si="3"/>
        <v>7.068074489907648</v>
      </c>
      <c r="H35" s="1">
        <f t="shared" si="4"/>
        <v>7.1341452198802946</v>
      </c>
      <c r="I35" s="1">
        <f t="shared" si="5"/>
        <v>7.1498039382270226</v>
      </c>
      <c r="Q35" s="1"/>
      <c r="R35" s="1">
        <v>2421300</v>
      </c>
      <c r="S35" s="1">
        <v>18485000</v>
      </c>
      <c r="T35" s="1">
        <v>35614000</v>
      </c>
      <c r="U35">
        <f t="shared" si="6"/>
        <v>6.384048602028618</v>
      </c>
      <c r="V35">
        <f t="shared" si="7"/>
        <v>7.2668194549091254</v>
      </c>
      <c r="W35">
        <f t="shared" si="8"/>
        <v>7.5516207543641736</v>
      </c>
      <c r="AA35">
        <v>6.384048602028618</v>
      </c>
      <c r="AB35">
        <v>7.2668194549091254</v>
      </c>
      <c r="AC35">
        <v>7.5516207543641736</v>
      </c>
    </row>
    <row r="36" spans="1:29">
      <c r="A36" s="1">
        <v>7409600</v>
      </c>
      <c r="B36" s="1">
        <v>9641200</v>
      </c>
      <c r="C36" s="1">
        <v>11316000</v>
      </c>
      <c r="D36" s="1">
        <v>11797000</v>
      </c>
      <c r="E36" s="1"/>
      <c r="F36" s="1">
        <f t="shared" si="2"/>
        <v>6.8697947636498178</v>
      </c>
      <c r="G36" s="1">
        <f t="shared" si="3"/>
        <v>6.9841310920920465</v>
      </c>
      <c r="H36" s="1">
        <f t="shared" si="4"/>
        <v>7.0536929387849536</v>
      </c>
      <c r="I36" s="1">
        <f t="shared" si="5"/>
        <v>7.0717715794167555</v>
      </c>
      <c r="Q36" s="1"/>
      <c r="R36" s="1">
        <v>1762500</v>
      </c>
      <c r="S36" s="1">
        <v>15813000</v>
      </c>
      <c r="T36" s="1">
        <v>32101000</v>
      </c>
      <c r="U36">
        <f t="shared" si="6"/>
        <v>6.2461291256634359</v>
      </c>
      <c r="V36">
        <f t="shared" si="7"/>
        <v>7.1990142709346197</v>
      </c>
      <c r="W36">
        <f t="shared" si="8"/>
        <v>7.5065185616172503</v>
      </c>
      <c r="AA36">
        <v>6.2461291256634359</v>
      </c>
      <c r="AB36">
        <v>7.1990142709346197</v>
      </c>
      <c r="AC36">
        <v>7.5065185616172503</v>
      </c>
    </row>
    <row r="37" spans="1:29">
      <c r="A37" s="1">
        <v>5942000</v>
      </c>
      <c r="B37" s="1">
        <v>7917800</v>
      </c>
      <c r="C37" s="1">
        <v>9381500</v>
      </c>
      <c r="D37" s="1">
        <v>9836500</v>
      </c>
      <c r="E37" s="1"/>
      <c r="F37" s="1">
        <f t="shared" si="2"/>
        <v>6.7739326474676451</v>
      </c>
      <c r="G37" s="1">
        <f t="shared" si="3"/>
        <v>6.8986045274751175</v>
      </c>
      <c r="H37" s="1">
        <f t="shared" si="4"/>
        <v>6.972272282903675</v>
      </c>
      <c r="I37" s="1">
        <f t="shared" si="5"/>
        <v>6.9928405962889189</v>
      </c>
      <c r="Q37" s="1"/>
      <c r="R37" s="1">
        <v>1275700</v>
      </c>
      <c r="S37" s="1">
        <v>13521000</v>
      </c>
      <c r="T37" s="1">
        <v>28859000</v>
      </c>
      <c r="U37">
        <f t="shared" si="6"/>
        <v>6.1057485555269935</v>
      </c>
      <c r="V37">
        <f t="shared" si="7"/>
        <v>7.1310088127906397</v>
      </c>
      <c r="W37">
        <f t="shared" si="8"/>
        <v>7.4602812781779111</v>
      </c>
      <c r="AA37">
        <v>6.1057485555269935</v>
      </c>
      <c r="AB37">
        <v>7.1310088127906397</v>
      </c>
      <c r="AC37">
        <v>7.4602812781779111</v>
      </c>
    </row>
    <row r="38" spans="1:29">
      <c r="A38" s="1">
        <v>4767300</v>
      </c>
      <c r="B38" s="1">
        <v>6499500</v>
      </c>
      <c r="C38" s="1">
        <v>7780600</v>
      </c>
      <c r="D38" s="1">
        <v>8201900</v>
      </c>
      <c r="E38" s="1"/>
      <c r="F38" s="1">
        <f t="shared" si="2"/>
        <v>6.6782724823749229</v>
      </c>
      <c r="G38" s="1">
        <f t="shared" si="3"/>
        <v>6.8128799480900559</v>
      </c>
      <c r="H38" s="1">
        <f t="shared" si="4"/>
        <v>6.8910130888459502</v>
      </c>
      <c r="I38" s="1">
        <f t="shared" si="5"/>
        <v>6.9139144699364765</v>
      </c>
      <c r="R38">
        <v>922270</v>
      </c>
      <c r="S38" s="1">
        <v>11591000</v>
      </c>
      <c r="T38" s="1">
        <v>26023000</v>
      </c>
      <c r="U38">
        <f t="shared" si="6"/>
        <v>5.9648580819475887</v>
      </c>
      <c r="V38">
        <f t="shared" si="7"/>
        <v>7.0641209058296219</v>
      </c>
      <c r="W38">
        <f t="shared" si="8"/>
        <v>7.4153573617237578</v>
      </c>
      <c r="AA38">
        <v>5.9648580819475887</v>
      </c>
      <c r="AB38">
        <v>7.0641209058296219</v>
      </c>
      <c r="AC38">
        <v>7.4153573617237578</v>
      </c>
    </row>
    <row r="39" spans="1:29">
      <c r="A39" s="1">
        <v>42746000</v>
      </c>
      <c r="B39" s="1">
        <v>47570000</v>
      </c>
      <c r="C39" s="1">
        <v>51901000</v>
      </c>
      <c r="D39" s="1">
        <v>51396000</v>
      </c>
      <c r="E39" s="1"/>
      <c r="F39" s="1">
        <f t="shared" si="2"/>
        <v>7.6308954814219891</v>
      </c>
      <c r="G39" s="1">
        <f t="shared" si="3"/>
        <v>7.6773331514199015</v>
      </c>
      <c r="H39" s="1">
        <f t="shared" si="4"/>
        <v>7.7151757256769358</v>
      </c>
      <c r="I39" s="1">
        <f t="shared" si="5"/>
        <v>7.710929320444194</v>
      </c>
      <c r="Q39" s="1"/>
      <c r="R39" s="1">
        <v>21862000</v>
      </c>
      <c r="S39" s="1">
        <v>60052000</v>
      </c>
      <c r="T39" s="1">
        <v>80083000</v>
      </c>
      <c r="U39">
        <f t="shared" si="6"/>
        <v>7.3396898899664773</v>
      </c>
      <c r="V39">
        <f t="shared" si="7"/>
        <v>7.7785274759270964</v>
      </c>
      <c r="W39">
        <f t="shared" si="8"/>
        <v>7.903540333939814</v>
      </c>
      <c r="AA39">
        <v>7.3396898899664773</v>
      </c>
      <c r="AB39">
        <v>7.7785274759270964</v>
      </c>
      <c r="AC39">
        <v>7.903540333939814</v>
      </c>
    </row>
    <row r="40" spans="1:29">
      <c r="A40" s="1">
        <v>35606000</v>
      </c>
      <c r="B40" s="1">
        <v>40041000</v>
      </c>
      <c r="C40" s="1">
        <v>44106000</v>
      </c>
      <c r="D40" s="1">
        <v>44304000</v>
      </c>
      <c r="E40" s="1"/>
      <c r="F40" s="1">
        <f t="shared" si="2"/>
        <v>7.5515231875045883</v>
      </c>
      <c r="G40" s="1">
        <f t="shared" si="3"/>
        <v>7.6025049151873691</v>
      </c>
      <c r="H40" s="1">
        <f t="shared" si="4"/>
        <v>7.6444976731332455</v>
      </c>
      <c r="I40" s="1">
        <f t="shared" si="5"/>
        <v>7.6464429384014991</v>
      </c>
      <c r="Q40" s="1"/>
      <c r="R40" s="1">
        <v>17274000</v>
      </c>
      <c r="S40" s="1">
        <v>51621000</v>
      </c>
      <c r="T40" s="1">
        <v>72259000</v>
      </c>
      <c r="U40">
        <f t="shared" si="6"/>
        <v>7.2373929152617258</v>
      </c>
      <c r="V40">
        <f t="shared" si="7"/>
        <v>7.712826413425117</v>
      </c>
      <c r="W40">
        <f t="shared" si="8"/>
        <v>7.8588919470259837</v>
      </c>
      <c r="AA40">
        <v>7.2373929152617258</v>
      </c>
      <c r="AB40">
        <v>7.712826413425117</v>
      </c>
      <c r="AC40">
        <v>7.8588919470259837</v>
      </c>
    </row>
    <row r="41" spans="1:29">
      <c r="A41" s="1">
        <v>29648000</v>
      </c>
      <c r="B41" s="1">
        <v>33771000</v>
      </c>
      <c r="C41" s="1">
        <v>37514000</v>
      </c>
      <c r="D41" s="1">
        <v>38012000</v>
      </c>
      <c r="E41" s="1"/>
      <c r="F41" s="1">
        <f t="shared" si="2"/>
        <v>7.471995401974822</v>
      </c>
      <c r="G41" s="1">
        <f t="shared" si="3"/>
        <v>7.5285439208086968</v>
      </c>
      <c r="H41" s="1">
        <f t="shared" si="4"/>
        <v>7.5741933740763265</v>
      </c>
      <c r="I41" s="1">
        <f t="shared" si="5"/>
        <v>7.5799207205926598</v>
      </c>
      <c r="Q41" s="1"/>
      <c r="R41" s="1">
        <v>13518000</v>
      </c>
      <c r="S41" s="1">
        <v>44616000</v>
      </c>
      <c r="T41" s="1">
        <v>65259000</v>
      </c>
      <c r="U41">
        <f t="shared" si="6"/>
        <v>7.1309124421074745</v>
      </c>
      <c r="V41">
        <f t="shared" si="7"/>
        <v>7.6494906314835047</v>
      </c>
      <c r="W41">
        <f t="shared" si="8"/>
        <v>7.8146404145666377</v>
      </c>
      <c r="AA41">
        <v>7.1309124421074745</v>
      </c>
      <c r="AB41">
        <v>7.6494906314835047</v>
      </c>
      <c r="AC41">
        <v>7.8146404145666377</v>
      </c>
    </row>
    <row r="42" spans="1:29">
      <c r="A42" s="1">
        <v>24632000</v>
      </c>
      <c r="B42" s="1">
        <v>28445000</v>
      </c>
      <c r="C42" s="1">
        <v>31880000</v>
      </c>
      <c r="D42" s="1">
        <v>32484000</v>
      </c>
      <c r="E42" s="1"/>
      <c r="F42" s="1">
        <f t="shared" si="2"/>
        <v>7.3914996758951421</v>
      </c>
      <c r="G42" s="1">
        <f t="shared" si="3"/>
        <v>7.4540059381037906</v>
      </c>
      <c r="H42" s="1">
        <f t="shared" si="4"/>
        <v>7.5035183127240748</v>
      </c>
      <c r="I42" s="1">
        <f t="shared" si="5"/>
        <v>7.5116695018181314</v>
      </c>
      <c r="Q42" s="1"/>
      <c r="R42" s="1">
        <v>10496000</v>
      </c>
      <c r="S42" s="1">
        <v>38612000</v>
      </c>
      <c r="T42" s="1">
        <v>58938000</v>
      </c>
      <c r="U42">
        <f t="shared" si="6"/>
        <v>7.0210238220315855</v>
      </c>
      <c r="V42">
        <f t="shared" si="7"/>
        <v>7.5867222975180688</v>
      </c>
      <c r="W42">
        <f t="shared" si="8"/>
        <v>7.7703953944304152</v>
      </c>
      <c r="AA42">
        <v>7.0210238220315855</v>
      </c>
      <c r="AB42">
        <v>7.5867222975180688</v>
      </c>
      <c r="AC42">
        <v>7.7703953944304152</v>
      </c>
    </row>
    <row r="43" spans="1:29">
      <c r="A43" s="1">
        <v>20373000</v>
      </c>
      <c r="B43" s="1">
        <v>23915000</v>
      </c>
      <c r="C43" s="1">
        <v>27022000</v>
      </c>
      <c r="D43" s="1">
        <v>27672000</v>
      </c>
      <c r="E43" s="1"/>
      <c r="F43" s="1">
        <f t="shared" si="2"/>
        <v>7.3090549851864077</v>
      </c>
      <c r="G43" s="1">
        <f t="shared" si="3"/>
        <v>7.3786703852079834</v>
      </c>
      <c r="H43" s="1">
        <f t="shared" si="4"/>
        <v>7.4317174896460134</v>
      </c>
      <c r="I43" s="1">
        <f t="shared" si="5"/>
        <v>7.4420405490063049</v>
      </c>
      <c r="Q43" s="1"/>
      <c r="R43" s="1">
        <v>8084500</v>
      </c>
      <c r="S43" s="1">
        <v>33324000</v>
      </c>
      <c r="T43" s="1">
        <v>53311000</v>
      </c>
      <c r="U43">
        <f t="shared" si="6"/>
        <v>6.9076531653734357</v>
      </c>
      <c r="V43">
        <f t="shared" si="7"/>
        <v>7.5227571257978827</v>
      </c>
      <c r="W43">
        <f t="shared" si="8"/>
        <v>7.7268168290342238</v>
      </c>
      <c r="AA43">
        <v>6.9076531653734357</v>
      </c>
      <c r="AB43">
        <v>7.5227571257978827</v>
      </c>
      <c r="AC43">
        <v>7.7268168290342238</v>
      </c>
    </row>
    <row r="44" spans="1:29">
      <c r="A44" s="1">
        <v>16772000</v>
      </c>
      <c r="B44" s="1">
        <v>20032000</v>
      </c>
      <c r="C44" s="1">
        <v>22806000</v>
      </c>
      <c r="D44" s="1">
        <v>23474000</v>
      </c>
      <c r="E44" s="1"/>
      <c r="F44" s="1">
        <f t="shared" si="2"/>
        <v>7.2245848537315309</v>
      </c>
      <c r="G44" s="1">
        <f t="shared" si="3"/>
        <v>7.3017243115303359</v>
      </c>
      <c r="H44" s="1">
        <f t="shared" si="4"/>
        <v>7.358049119986747</v>
      </c>
      <c r="I44" s="1">
        <f t="shared" si="5"/>
        <v>7.3705871002466763</v>
      </c>
      <c r="Q44" s="1"/>
      <c r="R44" s="1">
        <v>6168800</v>
      </c>
      <c r="S44" s="1">
        <v>28755000</v>
      </c>
      <c r="T44" s="1">
        <v>48163000</v>
      </c>
      <c r="U44">
        <f t="shared" si="6"/>
        <v>6.7902006901168273</v>
      </c>
      <c r="V44">
        <f t="shared" si="7"/>
        <v>7.4587133719337437</v>
      </c>
      <c r="W44">
        <f t="shared" si="8"/>
        <v>7.6827135306348922</v>
      </c>
      <c r="AA44">
        <v>6.7902006901168273</v>
      </c>
      <c r="AB44">
        <v>7.4587133719337437</v>
      </c>
      <c r="AC44">
        <v>7.6827135306348922</v>
      </c>
    </row>
    <row r="45" spans="1:29">
      <c r="A45" s="1">
        <v>13728000</v>
      </c>
      <c r="B45" s="1">
        <v>16706000</v>
      </c>
      <c r="C45" s="1">
        <v>19151000</v>
      </c>
      <c r="D45" s="1">
        <v>19837000</v>
      </c>
      <c r="E45" s="1"/>
      <c r="F45" s="1">
        <f t="shared" si="2"/>
        <v>7.1376072705046303</v>
      </c>
      <c r="G45" s="1">
        <f t="shared" si="3"/>
        <v>7.2228724770698394</v>
      </c>
      <c r="H45" s="1">
        <f t="shared" si="4"/>
        <v>7.2821914562755561</v>
      </c>
      <c r="I45" s="1">
        <f t="shared" si="5"/>
        <v>7.2974759933242117</v>
      </c>
      <c r="Q45" s="1"/>
      <c r="R45" s="1">
        <v>4657200</v>
      </c>
      <c r="S45" s="1">
        <v>24762000</v>
      </c>
      <c r="T45" s="1">
        <v>43462000</v>
      </c>
      <c r="U45">
        <f t="shared" si="6"/>
        <v>6.6681248887876396</v>
      </c>
      <c r="V45">
        <f t="shared" si="7"/>
        <v>7.3937857192610599</v>
      </c>
      <c r="W45">
        <f t="shared" si="8"/>
        <v>7.6381097074649125</v>
      </c>
      <c r="AA45">
        <v>6.6681248887876396</v>
      </c>
      <c r="AB45">
        <v>7.3937857192610599</v>
      </c>
      <c r="AC45">
        <v>7.6381097074649125</v>
      </c>
    </row>
    <row r="46" spans="1:29">
      <c r="A46" s="1">
        <v>11176000</v>
      </c>
      <c r="B46" s="1">
        <v>13859000</v>
      </c>
      <c r="C46" s="1">
        <v>16035000</v>
      </c>
      <c r="D46" s="1">
        <v>16698000</v>
      </c>
      <c r="E46" s="1"/>
      <c r="F46" s="1">
        <f t="shared" si="2"/>
        <v>7.0482863931061255</v>
      </c>
      <c r="G46" s="1">
        <f t="shared" si="3"/>
        <v>7.1417318947671413</v>
      </c>
      <c r="H46" s="1">
        <f t="shared" si="4"/>
        <v>7.2050689642644592</v>
      </c>
      <c r="I46" s="1">
        <f t="shared" si="5"/>
        <v>7.2226644567176868</v>
      </c>
      <c r="Q46" s="1"/>
      <c r="R46" s="1">
        <v>3470400</v>
      </c>
      <c r="S46" s="1">
        <v>21239000</v>
      </c>
      <c r="T46" s="1">
        <v>39204000</v>
      </c>
      <c r="U46">
        <f t="shared" si="6"/>
        <v>6.5403795346701177</v>
      </c>
      <c r="V46">
        <f t="shared" si="7"/>
        <v>7.3271340649185781</v>
      </c>
      <c r="W46">
        <f t="shared" si="8"/>
        <v>7.5933303805230619</v>
      </c>
      <c r="AA46">
        <v>6.5403795346701177</v>
      </c>
      <c r="AB46">
        <v>7.3271340649185781</v>
      </c>
      <c r="AC46">
        <v>7.5933303805230619</v>
      </c>
    </row>
    <row r="47" spans="1:29">
      <c r="A47" s="1">
        <v>9036800</v>
      </c>
      <c r="B47" s="1">
        <v>11448000</v>
      </c>
      <c r="C47" s="1">
        <v>13351000</v>
      </c>
      <c r="D47" s="1">
        <v>13980000</v>
      </c>
      <c r="E47" s="1"/>
      <c r="F47" s="1">
        <f t="shared" si="2"/>
        <v>6.9560146706996724</v>
      </c>
      <c r="G47" s="1">
        <f t="shared" si="3"/>
        <v>7.0587296207517198</v>
      </c>
      <c r="H47" s="1">
        <f t="shared" si="4"/>
        <v>7.1255137959041148</v>
      </c>
      <c r="I47" s="1">
        <f t="shared" si="5"/>
        <v>7.1455071714096627</v>
      </c>
      <c r="Q47" s="1"/>
      <c r="R47" s="1">
        <v>2551500</v>
      </c>
      <c r="S47" s="1">
        <v>18188000</v>
      </c>
      <c r="T47" s="1">
        <v>35403000</v>
      </c>
      <c r="U47">
        <f t="shared" si="6"/>
        <v>6.4067955726682504</v>
      </c>
      <c r="V47">
        <f t="shared" si="7"/>
        <v>7.2597849455330703</v>
      </c>
      <c r="W47">
        <f t="shared" si="8"/>
        <v>7.549040065083469</v>
      </c>
      <c r="AA47">
        <v>6.4067955726682504</v>
      </c>
      <c r="AB47">
        <v>7.2597849455330703</v>
      </c>
      <c r="AC47">
        <v>7.549040065083469</v>
      </c>
    </row>
    <row r="48" spans="1:29">
      <c r="A48" s="1">
        <v>7264800</v>
      </c>
      <c r="B48" s="1">
        <v>9400600</v>
      </c>
      <c r="C48" s="1">
        <v>11060000</v>
      </c>
      <c r="D48" s="1">
        <v>11656000</v>
      </c>
      <c r="E48" s="1"/>
      <c r="F48" s="1">
        <f t="shared" si="2"/>
        <v>6.8612236626681788</v>
      </c>
      <c r="G48" s="1">
        <f t="shared" si="3"/>
        <v>6.9731555736394029</v>
      </c>
      <c r="H48" s="1">
        <f t="shared" si="4"/>
        <v>7.0437551269686791</v>
      </c>
      <c r="I48" s="1">
        <f t="shared" si="5"/>
        <v>7.0665495387619339</v>
      </c>
      <c r="Q48" s="1"/>
      <c r="R48" s="1">
        <v>1861700</v>
      </c>
      <c r="S48" s="1">
        <v>15525000</v>
      </c>
      <c r="T48" s="1">
        <v>31805000</v>
      </c>
      <c r="U48">
        <f t="shared" si="6"/>
        <v>6.2699096987497613</v>
      </c>
      <c r="V48">
        <f t="shared" si="7"/>
        <v>7.1910316088486175</v>
      </c>
      <c r="W48">
        <f t="shared" si="8"/>
        <v>7.5024953999125508</v>
      </c>
      <c r="AA48">
        <v>6.2699096987497613</v>
      </c>
      <c r="AB48">
        <v>7.1910316088486175</v>
      </c>
      <c r="AC48">
        <v>7.5024953999125508</v>
      </c>
    </row>
    <row r="49" spans="1:29">
      <c r="A49" s="1">
        <v>5810900</v>
      </c>
      <c r="B49" s="1">
        <v>7682800</v>
      </c>
      <c r="C49" s="1">
        <v>9125100</v>
      </c>
      <c r="D49" s="1">
        <v>9674100</v>
      </c>
      <c r="E49" s="1"/>
      <c r="F49" s="1">
        <f t="shared" si="2"/>
        <v>6.7642434017127577</v>
      </c>
      <c r="G49" s="1">
        <f t="shared" si="3"/>
        <v>6.8855195277049566</v>
      </c>
      <c r="H49" s="1">
        <f t="shared" si="4"/>
        <v>6.9602376324940165</v>
      </c>
      <c r="I49" s="1">
        <f t="shared" si="5"/>
        <v>6.9856105723250979</v>
      </c>
      <c r="Q49" s="1"/>
      <c r="R49" s="1">
        <v>1346900</v>
      </c>
      <c r="S49" s="1">
        <v>13205000</v>
      </c>
      <c r="T49" s="1">
        <v>28578000</v>
      </c>
      <c r="U49">
        <f t="shared" si="6"/>
        <v>6.1293353529164891</v>
      </c>
      <c r="V49">
        <f t="shared" si="7"/>
        <v>7.1207384055429426</v>
      </c>
      <c r="W49">
        <f t="shared" si="8"/>
        <v>7.4560318318952339</v>
      </c>
      <c r="AA49">
        <v>6.1293353529164891</v>
      </c>
      <c r="AB49">
        <v>7.1207384055429426</v>
      </c>
      <c r="AC49">
        <v>7.4560318318952339</v>
      </c>
    </row>
    <row r="50" spans="1:29">
      <c r="A50" s="1">
        <v>4613600</v>
      </c>
      <c r="B50" s="1">
        <v>6246700</v>
      </c>
      <c r="C50" s="1">
        <v>7486000</v>
      </c>
      <c r="D50" s="1">
        <v>7978600</v>
      </c>
      <c r="E50" s="1"/>
      <c r="F50" s="1">
        <f t="shared" si="2"/>
        <v>6.6640399384028406</v>
      </c>
      <c r="G50" s="1">
        <f t="shared" si="3"/>
        <v>6.7956506492991364</v>
      </c>
      <c r="H50" s="1">
        <f t="shared" si="4"/>
        <v>6.8742498227784035</v>
      </c>
      <c r="I50" s="1">
        <f t="shared" si="5"/>
        <v>6.9019266926520686</v>
      </c>
      <c r="R50">
        <v>965810</v>
      </c>
      <c r="S50" s="1">
        <v>11211000</v>
      </c>
      <c r="T50" s="1">
        <v>25668000</v>
      </c>
      <c r="U50">
        <f t="shared" si="6"/>
        <v>5.9848916977741391</v>
      </c>
      <c r="V50">
        <f t="shared" si="7"/>
        <v>7.0496443525692998</v>
      </c>
      <c r="W50">
        <f t="shared" si="8"/>
        <v>7.409392030619153</v>
      </c>
      <c r="AA50">
        <v>5.9848916977741391</v>
      </c>
      <c r="AB50">
        <v>7.0496443525692998</v>
      </c>
      <c r="AC50">
        <v>7.409392030619153</v>
      </c>
    </row>
    <row r="51" spans="1:29">
      <c r="A51" s="1">
        <v>3634800</v>
      </c>
      <c r="B51" s="1">
        <v>5052200</v>
      </c>
      <c r="C51" s="1">
        <v>6107600</v>
      </c>
      <c r="D51" s="1">
        <v>6549500</v>
      </c>
      <c r="E51" s="1"/>
      <c r="F51" s="1">
        <f t="shared" si="2"/>
        <v>6.5604805193804809</v>
      </c>
      <c r="G51" s="1">
        <f t="shared" si="3"/>
        <v>6.7034805345153456</v>
      </c>
      <c r="H51" s="1">
        <f t="shared" si="4"/>
        <v>6.7858705864260971</v>
      </c>
      <c r="I51" s="1">
        <f t="shared" si="5"/>
        <v>6.8162081464758391</v>
      </c>
      <c r="R51">
        <v>685430</v>
      </c>
      <c r="S51" s="1">
        <v>9489300</v>
      </c>
      <c r="T51" s="1">
        <v>22981000</v>
      </c>
      <c r="U51">
        <f t="shared" si="6"/>
        <v>5.8359631087739317</v>
      </c>
      <c r="V51">
        <f t="shared" si="7"/>
        <v>6.9772341768793567</v>
      </c>
      <c r="W51">
        <f t="shared" si="8"/>
        <v>7.3613689227435968</v>
      </c>
      <c r="AA51">
        <v>5.8359631087739317</v>
      </c>
      <c r="AB51">
        <v>6.9772341768793567</v>
      </c>
      <c r="AC51">
        <v>7.3613689227435968</v>
      </c>
    </row>
    <row r="52" spans="1:29">
      <c r="A52" s="1">
        <v>2836300</v>
      </c>
      <c r="B52" s="1">
        <v>4056300</v>
      </c>
      <c r="C52" s="1">
        <v>4942900</v>
      </c>
      <c r="D52" s="1">
        <v>5338600</v>
      </c>
      <c r="E52" s="1"/>
      <c r="F52" s="1">
        <f t="shared" si="2"/>
        <v>6.4527521649644575</v>
      </c>
      <c r="G52" s="1">
        <f t="shared" si="3"/>
        <v>6.6081300675103023</v>
      </c>
      <c r="H52" s="1">
        <f t="shared" si="4"/>
        <v>6.6939818243212867</v>
      </c>
      <c r="I52" s="1">
        <f t="shared" si="5"/>
        <v>6.7274273821239534</v>
      </c>
      <c r="R52">
        <v>481430</v>
      </c>
      <c r="S52" s="1">
        <v>7997000</v>
      </c>
      <c r="T52" s="1">
        <v>20560000</v>
      </c>
      <c r="U52">
        <f t="shared" si="6"/>
        <v>5.6825331495628308</v>
      </c>
      <c r="V52">
        <f t="shared" si="7"/>
        <v>6.9029270960172626</v>
      </c>
      <c r="W52">
        <f t="shared" si="8"/>
        <v>7.3130231103232379</v>
      </c>
      <c r="AA52">
        <v>5.6825331495628308</v>
      </c>
      <c r="AB52">
        <v>6.9029270960172626</v>
      </c>
      <c r="AC52">
        <v>7.3130231103232379</v>
      </c>
    </row>
    <row r="53" spans="1:29">
      <c r="A53" s="1">
        <v>2194400</v>
      </c>
      <c r="B53" s="1">
        <v>3224200</v>
      </c>
      <c r="C53" s="1">
        <v>3972700</v>
      </c>
      <c r="D53" s="1">
        <v>4322500</v>
      </c>
      <c r="E53" s="1"/>
      <c r="F53" s="1">
        <f t="shared" si="2"/>
        <v>6.3413157945964729</v>
      </c>
      <c r="G53" s="1">
        <f t="shared" si="3"/>
        <v>6.5084219736424691</v>
      </c>
      <c r="H53" s="1">
        <f t="shared" si="4"/>
        <v>6.5990857703753134</v>
      </c>
      <c r="I53" s="1">
        <f t="shared" si="5"/>
        <v>6.6357350019459602</v>
      </c>
      <c r="R53">
        <v>333690</v>
      </c>
      <c r="S53" s="1">
        <v>6707800</v>
      </c>
      <c r="T53" s="1">
        <v>18351000</v>
      </c>
      <c r="U53">
        <f t="shared" si="6"/>
        <v>5.523343191941299</v>
      </c>
      <c r="V53">
        <f t="shared" si="7"/>
        <v>6.8265801051875865</v>
      </c>
      <c r="W53">
        <f t="shared" si="8"/>
        <v>7.2636597352174652</v>
      </c>
      <c r="AA53">
        <v>5.523343191941299</v>
      </c>
      <c r="AB53">
        <v>6.8265801051875865</v>
      </c>
      <c r="AC53">
        <v>7.2636597352174652</v>
      </c>
    </row>
    <row r="54" spans="1:29">
      <c r="A54" s="1">
        <v>1676800</v>
      </c>
      <c r="B54" s="1">
        <v>2536600</v>
      </c>
      <c r="C54" s="1">
        <v>3165400</v>
      </c>
      <c r="D54" s="1">
        <v>3472800</v>
      </c>
      <c r="E54" s="1"/>
      <c r="F54" s="1">
        <f t="shared" si="2"/>
        <v>6.2244812653036323</v>
      </c>
      <c r="G54" s="1">
        <f t="shared" si="3"/>
        <v>6.4042519881169051</v>
      </c>
      <c r="H54" s="1">
        <f t="shared" si="4"/>
        <v>6.5004285980235981</v>
      </c>
      <c r="I54" s="1">
        <f t="shared" si="5"/>
        <v>6.5406797728306438</v>
      </c>
      <c r="R54">
        <v>227910</v>
      </c>
      <c r="S54" s="1">
        <v>5600500</v>
      </c>
      <c r="T54" s="1">
        <v>16315000</v>
      </c>
      <c r="U54">
        <f t="shared" si="6"/>
        <v>5.3577633811239478</v>
      </c>
      <c r="V54">
        <f t="shared" si="7"/>
        <v>6.7482268015682463</v>
      </c>
      <c r="W54">
        <f t="shared" si="8"/>
        <v>7.2125870781238941</v>
      </c>
      <c r="AA54">
        <v>5.3577633811239478</v>
      </c>
      <c r="AB54">
        <v>6.7482268015682463</v>
      </c>
      <c r="AC54">
        <v>7.2125870781238941</v>
      </c>
    </row>
    <row r="55" spans="1:29">
      <c r="A55" s="1">
        <v>1266000</v>
      </c>
      <c r="B55" s="1">
        <v>1975000</v>
      </c>
      <c r="C55" s="1">
        <v>2498100</v>
      </c>
      <c r="D55" s="1">
        <v>2768900</v>
      </c>
      <c r="E55" s="1"/>
      <c r="F55" s="1">
        <f t="shared" si="2"/>
        <v>6.102433705681336</v>
      </c>
      <c r="G55" s="1">
        <f t="shared" si="3"/>
        <v>6.2955670999624793</v>
      </c>
      <c r="H55" s="1">
        <f t="shared" si="4"/>
        <v>6.3976098193779602</v>
      </c>
      <c r="I55" s="1">
        <f t="shared" si="5"/>
        <v>6.442307271299053</v>
      </c>
      <c r="R55">
        <v>154490</v>
      </c>
      <c r="S55" s="1">
        <v>4644400</v>
      </c>
      <c r="T55" s="1">
        <v>14441000</v>
      </c>
      <c r="U55">
        <f t="shared" si="6"/>
        <v>5.1889003731759118</v>
      </c>
      <c r="V55">
        <f t="shared" si="7"/>
        <v>6.6669296163877689</v>
      </c>
      <c r="W55">
        <f t="shared" si="8"/>
        <v>7.159597267987408</v>
      </c>
      <c r="AA55">
        <v>5.1889003731759118</v>
      </c>
      <c r="AB55">
        <v>6.6669296163877689</v>
      </c>
      <c r="AC55">
        <v>7.159597267987408</v>
      </c>
    </row>
    <row r="56" spans="1:29">
      <c r="A56">
        <v>951340</v>
      </c>
      <c r="B56" s="1">
        <v>1529400</v>
      </c>
      <c r="C56" s="1">
        <v>1958200</v>
      </c>
      <c r="D56" s="1">
        <v>2194700</v>
      </c>
      <c r="E56" s="1"/>
      <c r="F56" s="1">
        <f t="shared" si="2"/>
        <v>5.9783357574574252</v>
      </c>
      <c r="G56" s="1">
        <f t="shared" si="3"/>
        <v>6.1845210858529107</v>
      </c>
      <c r="H56" s="1">
        <f t="shared" si="4"/>
        <v>6.2918570462314598</v>
      </c>
      <c r="I56" s="1">
        <f t="shared" si="5"/>
        <v>6.3413751636446944</v>
      </c>
      <c r="R56">
        <v>104660</v>
      </c>
      <c r="S56" s="1">
        <v>3840000</v>
      </c>
      <c r="T56" s="1">
        <v>12775000</v>
      </c>
      <c r="U56">
        <f t="shared" si="6"/>
        <v>5.0197807304036468</v>
      </c>
      <c r="V56">
        <f t="shared" si="7"/>
        <v>6.5843312243675305</v>
      </c>
      <c r="W56">
        <f t="shared" si="8"/>
        <v>7.1063609088067503</v>
      </c>
      <c r="AA56">
        <v>5.0197807304036468</v>
      </c>
      <c r="AB56">
        <v>6.5843312243675305</v>
      </c>
      <c r="AC56">
        <v>7.1063609088067503</v>
      </c>
    </row>
    <row r="57" spans="1:29">
      <c r="A57">
        <v>714360</v>
      </c>
      <c r="B57" s="1">
        <v>1182000</v>
      </c>
      <c r="C57" s="1">
        <v>1532700</v>
      </c>
      <c r="D57" s="1">
        <v>1735500</v>
      </c>
      <c r="E57" s="1"/>
      <c r="F57" s="1">
        <f t="shared" si="2"/>
        <v>5.8539171285993783</v>
      </c>
      <c r="G57" s="1">
        <f t="shared" si="3"/>
        <v>6.0726174765452363</v>
      </c>
      <c r="H57" s="1">
        <f t="shared" si="4"/>
        <v>6.1854571574019257</v>
      </c>
      <c r="I57" s="1">
        <f t="shared" si="5"/>
        <v>6.2394246180074306</v>
      </c>
      <c r="R57">
        <v>69859</v>
      </c>
      <c r="S57" s="1">
        <v>3172700</v>
      </c>
      <c r="T57" s="1">
        <v>11364000</v>
      </c>
      <c r="U57">
        <f t="shared" si="6"/>
        <v>4.8442223646169689</v>
      </c>
      <c r="V57">
        <f t="shared" si="7"/>
        <v>6.5014290085945206</v>
      </c>
      <c r="W57">
        <f t="shared" si="8"/>
        <v>7.0555312250508981</v>
      </c>
      <c r="AA57">
        <v>4.8442223646169689</v>
      </c>
      <c r="AB57">
        <v>6.5014290085945206</v>
      </c>
      <c r="AC57">
        <v>7.0555312250508981</v>
      </c>
    </row>
    <row r="58" spans="1:29">
      <c r="A58" s="1">
        <v>12657000</v>
      </c>
      <c r="B58" s="1">
        <v>15445000</v>
      </c>
      <c r="C58" s="1">
        <v>18628000</v>
      </c>
      <c r="D58" s="1">
        <v>19613000</v>
      </c>
      <c r="E58" s="1"/>
      <c r="F58" s="1">
        <f t="shared" si="2"/>
        <v>7.1023307801015436</v>
      </c>
      <c r="G58" s="1">
        <f t="shared" si="3"/>
        <v>7.1887879126374692</v>
      </c>
      <c r="H58" s="1">
        <f t="shared" si="4"/>
        <v>7.2701662292606937</v>
      </c>
      <c r="I58" s="1">
        <f t="shared" si="5"/>
        <v>7.2925440283335794</v>
      </c>
      <c r="Q58" s="1"/>
      <c r="R58" s="1">
        <v>4303200</v>
      </c>
      <c r="S58" s="1">
        <v>24939000</v>
      </c>
      <c r="T58" s="1">
        <v>42406000</v>
      </c>
      <c r="U58">
        <f t="shared" si="6"/>
        <v>6.633791531273789</v>
      </c>
      <c r="V58">
        <f t="shared" si="7"/>
        <v>7.3968790352215565</v>
      </c>
      <c r="W58">
        <f t="shared" si="8"/>
        <v>7.627427309011094</v>
      </c>
      <c r="AA58">
        <v>6.633791531273789</v>
      </c>
      <c r="AB58">
        <v>7.3968790352215565</v>
      </c>
      <c r="AC58">
        <v>7.627427309011094</v>
      </c>
    </row>
    <row r="59" spans="1:29">
      <c r="A59" s="1">
        <v>10622000</v>
      </c>
      <c r="B59" s="1">
        <v>13159000</v>
      </c>
      <c r="C59" s="1">
        <v>15279000</v>
      </c>
      <c r="D59" s="1">
        <v>15864000</v>
      </c>
      <c r="E59" s="1"/>
      <c r="F59" s="1">
        <f t="shared" si="2"/>
        <v>7.0262062970831183</v>
      </c>
      <c r="G59" s="1">
        <f t="shared" si="3"/>
        <v>7.1192228869235832</v>
      </c>
      <c r="H59" s="1">
        <f t="shared" si="4"/>
        <v>7.1840949308958404</v>
      </c>
      <c r="I59" s="1">
        <f t="shared" si="5"/>
        <v>7.2004127011972461</v>
      </c>
      <c r="Q59" s="1"/>
      <c r="R59" s="1">
        <v>3487000</v>
      </c>
      <c r="S59" s="1">
        <v>20670000</v>
      </c>
      <c r="T59" s="1">
        <v>37998000</v>
      </c>
      <c r="U59">
        <f t="shared" si="6"/>
        <v>6.5424519473759766</v>
      </c>
      <c r="V59">
        <f t="shared" si="7"/>
        <v>7.3153404766272878</v>
      </c>
      <c r="W59">
        <f t="shared" si="8"/>
        <v>7.5797607384109629</v>
      </c>
      <c r="AA59">
        <v>6.5424519473759766</v>
      </c>
      <c r="AB59">
        <v>7.3153404766272878</v>
      </c>
      <c r="AC59">
        <v>7.5797607384109629</v>
      </c>
    </row>
    <row r="60" spans="1:29">
      <c r="A60" s="1">
        <v>8600300</v>
      </c>
      <c r="B60" s="1">
        <v>10864000</v>
      </c>
      <c r="C60" s="1">
        <v>12463000</v>
      </c>
      <c r="D60" s="1">
        <v>12913000</v>
      </c>
      <c r="E60" s="1"/>
      <c r="F60" s="1">
        <f t="shared" si="2"/>
        <v>6.9345136007868415</v>
      </c>
      <c r="G60" s="1">
        <f t="shared" si="3"/>
        <v>7.0359897569364263</v>
      </c>
      <c r="H60" s="1">
        <f t="shared" si="4"/>
        <v>7.0956225950216218</v>
      </c>
      <c r="I60" s="1">
        <f t="shared" si="5"/>
        <v>7.1110271510261747</v>
      </c>
      <c r="Q60" s="1"/>
      <c r="R60" s="1">
        <v>2591100</v>
      </c>
      <c r="S60" s="1">
        <v>17264000</v>
      </c>
      <c r="T60" s="1">
        <v>33982000</v>
      </c>
      <c r="U60">
        <f t="shared" si="6"/>
        <v>6.4134841743174071</v>
      </c>
      <c r="V60">
        <f t="shared" si="7"/>
        <v>7.2371414273388357</v>
      </c>
      <c r="W60">
        <f t="shared" si="8"/>
        <v>7.5312489355513623</v>
      </c>
      <c r="AA60">
        <v>6.4134841743174071</v>
      </c>
      <c r="AB60">
        <v>7.2371414273388357</v>
      </c>
      <c r="AC60">
        <v>7.5312489355513623</v>
      </c>
    </row>
    <row r="61" spans="1:29">
      <c r="A61" s="1">
        <v>6843400</v>
      </c>
      <c r="B61" s="1">
        <v>8837700</v>
      </c>
      <c r="C61" s="1">
        <v>10138000</v>
      </c>
      <c r="D61" s="1">
        <v>10544000</v>
      </c>
      <c r="E61" s="1"/>
      <c r="F61" s="1">
        <f t="shared" si="2"/>
        <v>6.8352719254582022</v>
      </c>
      <c r="G61" s="1">
        <f t="shared" si="3"/>
        <v>6.9463392551402938</v>
      </c>
      <c r="H61" s="1">
        <f t="shared" si="4"/>
        <v>7.0059522868873829</v>
      </c>
      <c r="I61" s="1">
        <f t="shared" si="5"/>
        <v>7.0230053972499347</v>
      </c>
      <c r="Q61" s="1"/>
      <c r="R61" s="1">
        <v>1886100</v>
      </c>
      <c r="S61" s="1">
        <v>14471000</v>
      </c>
      <c r="T61" s="1">
        <v>30345000</v>
      </c>
      <c r="U61">
        <f t="shared" si="6"/>
        <v>6.2755647150698497</v>
      </c>
      <c r="V61">
        <f t="shared" si="7"/>
        <v>7.1604985435223458</v>
      </c>
      <c r="W61">
        <f t="shared" si="8"/>
        <v>7.4820871418264856</v>
      </c>
      <c r="AA61">
        <v>6.2755647150698497</v>
      </c>
      <c r="AB61">
        <v>7.1604985435223458</v>
      </c>
      <c r="AC61">
        <v>7.4820871418264856</v>
      </c>
    </row>
    <row r="62" spans="1:29">
      <c r="A62" s="1">
        <v>5382200</v>
      </c>
      <c r="B62" s="1">
        <v>7118600</v>
      </c>
      <c r="C62" s="1">
        <v>8216900</v>
      </c>
      <c r="D62" s="1">
        <v>8603100</v>
      </c>
      <c r="E62" s="1"/>
      <c r="F62" s="1">
        <f t="shared" si="2"/>
        <v>6.7309598319046113</v>
      </c>
      <c r="G62" s="1">
        <f t="shared" si="3"/>
        <v>6.8523945902577852</v>
      </c>
      <c r="H62" s="1">
        <f t="shared" si="4"/>
        <v>6.9147080016246569</v>
      </c>
      <c r="I62" s="1">
        <f t="shared" si="5"/>
        <v>6.934654971046216</v>
      </c>
      <c r="Q62" s="1"/>
      <c r="R62" s="1">
        <v>1349100</v>
      </c>
      <c r="S62" s="1">
        <v>12138000</v>
      </c>
      <c r="T62" s="1">
        <v>27108000</v>
      </c>
      <c r="U62">
        <f t="shared" si="6"/>
        <v>6.1300441422876046</v>
      </c>
      <c r="V62">
        <f t="shared" si="7"/>
        <v>7.0841471331544481</v>
      </c>
      <c r="W62">
        <f t="shared" si="8"/>
        <v>7.4330974769679878</v>
      </c>
      <c r="AA62">
        <v>6.1300441422876046</v>
      </c>
      <c r="AB62">
        <v>7.0841471331544481</v>
      </c>
      <c r="AC62">
        <v>7.4330974769679878</v>
      </c>
    </row>
    <row r="63" spans="1:29">
      <c r="A63" s="1">
        <v>4194600</v>
      </c>
      <c r="B63" s="1">
        <v>5686700</v>
      </c>
      <c r="C63" s="1">
        <v>6633500</v>
      </c>
      <c r="D63" s="1">
        <v>7005300</v>
      </c>
      <c r="E63" s="1"/>
      <c r="F63" s="1">
        <f t="shared" si="2"/>
        <v>6.6226905525126512</v>
      </c>
      <c r="G63" s="1">
        <f t="shared" si="3"/>
        <v>6.7548603177930202</v>
      </c>
      <c r="H63" s="1">
        <f t="shared" si="4"/>
        <v>6.8217427334746183</v>
      </c>
      <c r="I63" s="1">
        <f t="shared" si="5"/>
        <v>6.8454267385589453</v>
      </c>
      <c r="R63">
        <v>955650</v>
      </c>
      <c r="S63" s="1">
        <v>10176000</v>
      </c>
      <c r="T63" s="1">
        <v>24200000</v>
      </c>
      <c r="U63">
        <f t="shared" si="6"/>
        <v>5.9802988641377226</v>
      </c>
      <c r="V63">
        <f t="shared" si="7"/>
        <v>7.0075770983043384</v>
      </c>
      <c r="W63">
        <f t="shared" si="8"/>
        <v>7.3838153659804311</v>
      </c>
      <c r="AA63">
        <v>5.9802988641377226</v>
      </c>
      <c r="AB63">
        <v>7.0075770983043384</v>
      </c>
      <c r="AC63">
        <v>7.3838153659804311</v>
      </c>
    </row>
    <row r="64" spans="1:29">
      <c r="A64" s="1">
        <v>3242200</v>
      </c>
      <c r="B64" s="1">
        <v>4512300</v>
      </c>
      <c r="C64" s="1">
        <v>5330400</v>
      </c>
      <c r="D64" s="1">
        <v>5683100</v>
      </c>
      <c r="E64" s="1"/>
      <c r="F64" s="1">
        <f t="shared" si="2"/>
        <v>6.5108398014493609</v>
      </c>
      <c r="G64" s="1">
        <f t="shared" si="3"/>
        <v>6.6543979659782488</v>
      </c>
      <c r="H64" s="1">
        <f t="shared" si="4"/>
        <v>6.7267598002600799</v>
      </c>
      <c r="I64" s="1">
        <f t="shared" si="5"/>
        <v>6.7545852979708423</v>
      </c>
      <c r="R64">
        <v>670540</v>
      </c>
      <c r="S64" s="1">
        <v>8508600</v>
      </c>
      <c r="T64" s="1">
        <v>21556000</v>
      </c>
      <c r="U64">
        <f t="shared" si="6"/>
        <v>5.8264246901087553</v>
      </c>
      <c r="V64">
        <f t="shared" si="7"/>
        <v>6.9298581074062202</v>
      </c>
      <c r="W64">
        <f t="shared" si="8"/>
        <v>7.3335681749239878</v>
      </c>
      <c r="AA64">
        <v>5.8264246901087553</v>
      </c>
      <c r="AB64">
        <v>6.9298581074062202</v>
      </c>
      <c r="AC64">
        <v>7.3335681749239878</v>
      </c>
    </row>
    <row r="65" spans="1:29">
      <c r="A65" s="1">
        <v>2489100</v>
      </c>
      <c r="B65" s="1">
        <v>3556400</v>
      </c>
      <c r="C65" s="1">
        <v>4259000</v>
      </c>
      <c r="D65" s="1">
        <v>4588000</v>
      </c>
      <c r="E65" s="1"/>
      <c r="F65" s="1">
        <f t="shared" si="2"/>
        <v>6.396042344810998</v>
      </c>
      <c r="G65" s="1">
        <f t="shared" si="3"/>
        <v>6.5510106015735108</v>
      </c>
      <c r="H65" s="1">
        <f t="shared" si="4"/>
        <v>6.6293076400737485</v>
      </c>
      <c r="I65" s="1">
        <f t="shared" si="5"/>
        <v>6.6616234092292297</v>
      </c>
      <c r="R65">
        <v>465960</v>
      </c>
      <c r="S65" s="1">
        <v>7096700</v>
      </c>
      <c r="T65" s="1">
        <v>19252000</v>
      </c>
      <c r="U65">
        <f t="shared" si="6"/>
        <v>5.6683486365936728</v>
      </c>
      <c r="V65">
        <f t="shared" si="7"/>
        <v>6.8510564466127981</v>
      </c>
      <c r="W65">
        <f t="shared" si="8"/>
        <v>7.2844758530053211</v>
      </c>
      <c r="AA65">
        <v>5.6683486365936728</v>
      </c>
      <c r="AB65">
        <v>6.8510564466127981</v>
      </c>
      <c r="AC65">
        <v>7.2844758530053211</v>
      </c>
    </row>
    <row r="66" spans="1:29">
      <c r="A66" s="1">
        <v>1899900</v>
      </c>
      <c r="B66" s="1">
        <v>2784700</v>
      </c>
      <c r="C66" s="1">
        <v>3382400</v>
      </c>
      <c r="D66" s="1">
        <v>3687500</v>
      </c>
      <c r="E66" s="1"/>
      <c r="F66" s="1">
        <f t="shared" ref="F66:F95" si="9">LOG(A66)</f>
        <v>6.2787307427469816</v>
      </c>
      <c r="G66" s="1">
        <f t="shared" ref="G66:G95" si="10">LOG(B66)</f>
        <v>6.4447784148194787</v>
      </c>
      <c r="H66" s="1">
        <f t="shared" ref="H66:H95" si="11">LOG(C66)</f>
        <v>6.529224965627332</v>
      </c>
      <c r="I66" s="1">
        <f t="shared" ref="I66:I95" si="12">LOG(D66)</f>
        <v>6.5667320289862197</v>
      </c>
      <c r="R66">
        <v>321330</v>
      </c>
      <c r="S66" s="1">
        <v>5897400</v>
      </c>
      <c r="T66" s="1">
        <v>17099000</v>
      </c>
      <c r="U66">
        <f t="shared" ref="U66:U95" si="13">LOG(R66)</f>
        <v>5.506951274030321</v>
      </c>
      <c r="V66">
        <f t="shared" ref="V66:V95" si="14">LOG(S66)</f>
        <v>6.7706605854514192</v>
      </c>
      <c r="W66">
        <f t="shared" ref="W66:W95" si="15">LOG(T66)</f>
        <v>7.2329707123113893</v>
      </c>
      <c r="AA66">
        <v>5.506951274030321</v>
      </c>
      <c r="AB66">
        <v>6.7706605854514192</v>
      </c>
      <c r="AC66">
        <v>7.2329707123113893</v>
      </c>
    </row>
    <row r="67" spans="1:29">
      <c r="A67" s="1">
        <v>1439200</v>
      </c>
      <c r="B67" s="1">
        <v>2166700</v>
      </c>
      <c r="C67" s="1">
        <v>2672100</v>
      </c>
      <c r="D67" s="1">
        <v>2948300</v>
      </c>
      <c r="E67" s="1"/>
      <c r="F67" s="1">
        <f t="shared" si="9"/>
        <v>6.1581211503374949</v>
      </c>
      <c r="G67" s="1">
        <f t="shared" si="10"/>
        <v>6.3357987833253659</v>
      </c>
      <c r="H67" s="1">
        <f t="shared" si="11"/>
        <v>6.4268527070353691</v>
      </c>
      <c r="I67" s="1">
        <f t="shared" si="12"/>
        <v>6.4695716724419983</v>
      </c>
      <c r="R67">
        <v>219900</v>
      </c>
      <c r="S67" s="1">
        <v>4887500</v>
      </c>
      <c r="T67" s="1">
        <v>15183000</v>
      </c>
      <c r="U67">
        <f t="shared" si="13"/>
        <v>5.3422252293607908</v>
      </c>
      <c r="V67">
        <f t="shared" si="14"/>
        <v>6.6890867704039234</v>
      </c>
      <c r="W67">
        <f t="shared" si="15"/>
        <v>7.1813575920284505</v>
      </c>
      <c r="AA67">
        <v>5.3422252293607908</v>
      </c>
      <c r="AB67">
        <v>6.6890867704039234</v>
      </c>
      <c r="AC67">
        <v>7.1813575920284505</v>
      </c>
    </row>
    <row r="68" spans="1:29">
      <c r="A68" s="1">
        <v>1080600</v>
      </c>
      <c r="B68" s="1">
        <v>1679600</v>
      </c>
      <c r="C68" s="1">
        <v>2096200</v>
      </c>
      <c r="D68" s="1">
        <v>2341900</v>
      </c>
      <c r="E68" s="1"/>
      <c r="F68" s="1">
        <f t="shared" si="9"/>
        <v>6.0336649632031767</v>
      </c>
      <c r="G68" s="1">
        <f t="shared" si="10"/>
        <v>6.2252058659659024</v>
      </c>
      <c r="H68" s="1">
        <f t="shared" si="11"/>
        <v>6.321432716647859</v>
      </c>
      <c r="I68" s="1">
        <f t="shared" si="12"/>
        <v>6.369568346596548</v>
      </c>
      <c r="R68">
        <v>149320</v>
      </c>
      <c r="S68" s="1">
        <v>4034900</v>
      </c>
      <c r="T68" s="1">
        <v>13472000</v>
      </c>
      <c r="U68">
        <f t="shared" si="13"/>
        <v>5.174117981254267</v>
      </c>
      <c r="V68">
        <f t="shared" si="14"/>
        <v>6.6058327757405282</v>
      </c>
      <c r="W68">
        <f t="shared" si="15"/>
        <v>7.1294320741555746</v>
      </c>
      <c r="AA68">
        <v>5.174117981254267</v>
      </c>
      <c r="AB68">
        <v>6.6058327757405282</v>
      </c>
      <c r="AC68">
        <v>7.1294320741555746</v>
      </c>
    </row>
    <row r="69" spans="1:29">
      <c r="A69">
        <v>807040</v>
      </c>
      <c r="B69" s="1">
        <v>1291900</v>
      </c>
      <c r="C69" s="1">
        <v>1633300</v>
      </c>
      <c r="D69" s="1">
        <v>1845200</v>
      </c>
      <c r="E69" s="1"/>
      <c r="F69" s="1">
        <f t="shared" si="9"/>
        <v>5.9068950605569688</v>
      </c>
      <c r="G69" s="1">
        <f t="shared" si="10"/>
        <v>6.111228898234156</v>
      </c>
      <c r="H69" s="1">
        <f t="shared" si="11"/>
        <v>6.213065962065718</v>
      </c>
      <c r="I69" s="1">
        <f t="shared" si="12"/>
        <v>6.2660434459362291</v>
      </c>
      <c r="R69">
        <v>100620</v>
      </c>
      <c r="S69" s="1">
        <v>3320100</v>
      </c>
      <c r="T69" s="1">
        <v>11928000</v>
      </c>
      <c r="U69">
        <f t="shared" si="13"/>
        <v>5.0026843129897296</v>
      </c>
      <c r="V69">
        <f t="shared" si="14"/>
        <v>6.5211511646661284</v>
      </c>
      <c r="W69">
        <f t="shared" si="15"/>
        <v>7.0765676304449379</v>
      </c>
      <c r="AA69">
        <v>5.0026843129897296</v>
      </c>
      <c r="AB69">
        <v>6.5211511646661284</v>
      </c>
      <c r="AC69">
        <v>7.0765676304449379</v>
      </c>
    </row>
    <row r="70" spans="1:29">
      <c r="A70">
        <v>598570</v>
      </c>
      <c r="B70">
        <v>985570</v>
      </c>
      <c r="C70" s="1">
        <v>1263700</v>
      </c>
      <c r="D70" s="1">
        <v>1442600</v>
      </c>
      <c r="E70" s="1"/>
      <c r="F70" s="1">
        <f t="shared" si="9"/>
        <v>5.7771149464484584</v>
      </c>
      <c r="G70" s="1">
        <f t="shared" si="10"/>
        <v>5.9936874754283567</v>
      </c>
      <c r="H70" s="1">
        <f t="shared" si="11"/>
        <v>6.1016439854903135</v>
      </c>
      <c r="I70" s="1">
        <f t="shared" si="12"/>
        <v>6.1591459278540475</v>
      </c>
      <c r="R70">
        <v>67240</v>
      </c>
      <c r="S70" s="1">
        <v>2722300</v>
      </c>
      <c r="T70" s="1">
        <v>10535000</v>
      </c>
      <c r="U70">
        <f t="shared" si="13"/>
        <v>4.8276277047674334</v>
      </c>
      <c r="V70">
        <f t="shared" si="14"/>
        <v>6.4349359831617168</v>
      </c>
      <c r="W70">
        <f t="shared" si="15"/>
        <v>7.0226345399441188</v>
      </c>
      <c r="AA70">
        <v>4.8276277047674334</v>
      </c>
      <c r="AB70">
        <v>6.4349359831617168</v>
      </c>
      <c r="AC70">
        <v>7.0226345399441188</v>
      </c>
    </row>
    <row r="71" spans="1:29">
      <c r="A71">
        <v>439590</v>
      </c>
      <c r="B71">
        <v>747120</v>
      </c>
      <c r="C71">
        <v>969820</v>
      </c>
      <c r="D71" s="1">
        <v>1120700</v>
      </c>
      <c r="E71" s="1"/>
      <c r="F71" s="1">
        <f t="shared" si="9"/>
        <v>5.6430478043287584</v>
      </c>
      <c r="G71" s="1">
        <f t="shared" si="10"/>
        <v>5.8733903623941215</v>
      </c>
      <c r="H71" s="1">
        <f t="shared" si="11"/>
        <v>5.9866911360592292</v>
      </c>
      <c r="I71" s="1">
        <f t="shared" si="12"/>
        <v>6.0494893719335563</v>
      </c>
      <c r="R71">
        <v>44528</v>
      </c>
      <c r="S71" s="1">
        <v>2218800</v>
      </c>
      <c r="T71" s="1">
        <v>9278800</v>
      </c>
      <c r="U71">
        <f t="shared" si="13"/>
        <v>4.6486331889899679</v>
      </c>
      <c r="V71">
        <f t="shared" si="14"/>
        <v>6.3461181572067975</v>
      </c>
      <c r="W71">
        <f t="shared" si="15"/>
        <v>6.9674918138183823</v>
      </c>
      <c r="AA71">
        <v>4.6486331889899679</v>
      </c>
      <c r="AB71">
        <v>6.3461181572067975</v>
      </c>
      <c r="AC71">
        <v>6.9674918138183823</v>
      </c>
    </row>
    <row r="72" spans="1:29">
      <c r="A72">
        <v>319520</v>
      </c>
      <c r="B72">
        <v>560740</v>
      </c>
      <c r="C72">
        <v>736530</v>
      </c>
      <c r="D72">
        <v>862130</v>
      </c>
      <c r="F72" s="1">
        <f t="shared" si="9"/>
        <v>5.504498047526627</v>
      </c>
      <c r="G72" s="1">
        <f t="shared" si="10"/>
        <v>5.7487615372999556</v>
      </c>
      <c r="H72" s="1">
        <f t="shared" si="11"/>
        <v>5.8671904410212994</v>
      </c>
      <c r="I72" s="1">
        <f t="shared" si="12"/>
        <v>5.9355727577339703</v>
      </c>
      <c r="R72">
        <v>29132</v>
      </c>
      <c r="S72" s="1">
        <v>1795500</v>
      </c>
      <c r="T72" s="1">
        <v>8173900</v>
      </c>
      <c r="U72">
        <f t="shared" si="13"/>
        <v>4.4643703012822327</v>
      </c>
      <c r="V72">
        <f t="shared" si="14"/>
        <v>6.2541854094620923</v>
      </c>
      <c r="W72">
        <f t="shared" si="15"/>
        <v>6.912429320222425</v>
      </c>
      <c r="AA72">
        <v>4.4643703012822327</v>
      </c>
      <c r="AB72">
        <v>6.2541854094620923</v>
      </c>
      <c r="AC72">
        <v>6.912429320222425</v>
      </c>
    </row>
    <row r="73" spans="1:29">
      <c r="A73">
        <v>229330</v>
      </c>
      <c r="B73">
        <v>416510</v>
      </c>
      <c r="C73">
        <v>554810</v>
      </c>
      <c r="D73">
        <v>656890</v>
      </c>
      <c r="F73" s="1">
        <f t="shared" si="9"/>
        <v>5.3604608710501784</v>
      </c>
      <c r="G73" s="1">
        <f t="shared" si="10"/>
        <v>5.6196254328560924</v>
      </c>
      <c r="H73" s="1">
        <f t="shared" si="11"/>
        <v>5.7441442802773821</v>
      </c>
      <c r="I73" s="1">
        <f t="shared" si="12"/>
        <v>5.8174926505450673</v>
      </c>
      <c r="R73">
        <v>18797</v>
      </c>
      <c r="S73" s="1">
        <v>1442200</v>
      </c>
      <c r="T73" s="1">
        <v>7156200</v>
      </c>
      <c r="U73">
        <f t="shared" si="13"/>
        <v>4.2740885414227101</v>
      </c>
      <c r="V73">
        <f t="shared" si="14"/>
        <v>6.1590254912249049</v>
      </c>
      <c r="W73">
        <f t="shared" si="15"/>
        <v>6.8546824696374555</v>
      </c>
      <c r="AA73">
        <v>4.2740885414227101</v>
      </c>
      <c r="AB73">
        <v>6.1590254912249049</v>
      </c>
      <c r="AC73">
        <v>6.8546824696374555</v>
      </c>
    </row>
    <row r="74" spans="1:29">
      <c r="A74">
        <v>163310</v>
      </c>
      <c r="B74">
        <v>305620</v>
      </c>
      <c r="C74">
        <v>413140</v>
      </c>
      <c r="D74">
        <v>495300</v>
      </c>
      <c r="F74" s="1">
        <f t="shared" si="9"/>
        <v>5.2130127788080092</v>
      </c>
      <c r="G74" s="1">
        <f t="shared" si="10"/>
        <v>5.4851817713873769</v>
      </c>
      <c r="H74" s="1">
        <f t="shared" si="11"/>
        <v>5.6160972451781976</v>
      </c>
      <c r="I74" s="1">
        <f t="shared" si="12"/>
        <v>5.6948683279824559</v>
      </c>
      <c r="R74">
        <v>12050</v>
      </c>
      <c r="S74" s="1">
        <v>1149900</v>
      </c>
      <c r="T74" s="1">
        <v>6260600</v>
      </c>
      <c r="U74">
        <f t="shared" si="13"/>
        <v>4.0809870469108871</v>
      </c>
      <c r="V74">
        <f t="shared" si="14"/>
        <v>6.0606600739740148</v>
      </c>
      <c r="W74">
        <f t="shared" si="15"/>
        <v>6.7966159568849092</v>
      </c>
      <c r="AA74">
        <v>4.0809870469108871</v>
      </c>
      <c r="AB74">
        <v>6.0606600739740148</v>
      </c>
      <c r="AC74">
        <v>6.7966159568849092</v>
      </c>
    </row>
    <row r="75" spans="1:29">
      <c r="A75" s="1">
        <v>116250</v>
      </c>
      <c r="B75">
        <v>224570</v>
      </c>
      <c r="C75">
        <v>306030</v>
      </c>
      <c r="D75">
        <v>371580</v>
      </c>
      <c r="F75" s="1">
        <f t="shared" si="9"/>
        <v>5.0653929615619919</v>
      </c>
      <c r="G75" s="1">
        <f t="shared" si="10"/>
        <v>5.3513517389928014</v>
      </c>
      <c r="H75" s="1">
        <f t="shared" si="11"/>
        <v>5.4857640022849479</v>
      </c>
      <c r="I75" s="1">
        <f t="shared" si="12"/>
        <v>5.5700523303932146</v>
      </c>
      <c r="R75">
        <v>7699.6</v>
      </c>
      <c r="S75">
        <v>913000</v>
      </c>
      <c r="T75" s="1">
        <v>5445300</v>
      </c>
      <c r="U75">
        <f t="shared" si="13"/>
        <v>3.8864681638341612</v>
      </c>
      <c r="V75">
        <f t="shared" si="14"/>
        <v>5.9604707775342991</v>
      </c>
      <c r="W75">
        <f t="shared" si="15"/>
        <v>6.7360218115032708</v>
      </c>
      <c r="AA75">
        <v>3.8864681638341612</v>
      </c>
      <c r="AB75">
        <v>5.9604707775342991</v>
      </c>
      <c r="AC75">
        <v>6.7360218115032708</v>
      </c>
    </row>
    <row r="76" spans="1:29">
      <c r="A76" s="1">
        <v>81740</v>
      </c>
      <c r="B76">
        <v>163650</v>
      </c>
      <c r="C76">
        <v>226720</v>
      </c>
      <c r="D76">
        <v>278100</v>
      </c>
      <c r="F76" s="1">
        <f t="shared" si="9"/>
        <v>4.9124346333755744</v>
      </c>
      <c r="G76" s="1">
        <f t="shared" si="10"/>
        <v>5.2139160096440227</v>
      </c>
      <c r="H76" s="1">
        <f t="shared" si="11"/>
        <v>5.3554898329033849</v>
      </c>
      <c r="I76" s="1">
        <f t="shared" si="12"/>
        <v>5.4442009888641598</v>
      </c>
      <c r="R76">
        <v>4812.7</v>
      </c>
      <c r="S76">
        <v>724250</v>
      </c>
      <c r="T76" s="1">
        <v>4751300</v>
      </c>
      <c r="U76">
        <f t="shared" si="13"/>
        <v>3.682388790743377</v>
      </c>
      <c r="V76">
        <f t="shared" si="14"/>
        <v>5.8598885038757995</v>
      </c>
      <c r="W76">
        <f t="shared" si="15"/>
        <v>6.676812452905259</v>
      </c>
      <c r="AA76">
        <v>3.682388790743377</v>
      </c>
      <c r="AB76">
        <v>5.8598885038757995</v>
      </c>
      <c r="AC76">
        <v>6.676812452905259</v>
      </c>
    </row>
    <row r="77" spans="1:29">
      <c r="A77" s="1">
        <v>3026700</v>
      </c>
      <c r="B77" s="1">
        <v>4705200</v>
      </c>
      <c r="C77" s="1">
        <v>5229200</v>
      </c>
      <c r="D77" s="1">
        <v>5352400</v>
      </c>
      <c r="E77" s="1"/>
      <c r="F77" s="1">
        <f t="shared" si="9"/>
        <v>6.4809693767539605</v>
      </c>
      <c r="G77" s="1">
        <f t="shared" si="10"/>
        <v>6.6725780883478318</v>
      </c>
      <c r="H77" s="1">
        <f t="shared" si="11"/>
        <v>6.7184352525076676</v>
      </c>
      <c r="I77" s="1">
        <f t="shared" si="12"/>
        <v>6.7285485620283367</v>
      </c>
      <c r="R77">
        <v>739190</v>
      </c>
      <c r="S77" s="1">
        <v>10216000</v>
      </c>
      <c r="T77" s="1">
        <v>22373000</v>
      </c>
      <c r="U77">
        <f t="shared" si="13"/>
        <v>5.8687560829763967</v>
      </c>
      <c r="V77">
        <f t="shared" si="14"/>
        <v>7.0092808842553591</v>
      </c>
      <c r="W77">
        <f t="shared" si="15"/>
        <v>7.3497242226343973</v>
      </c>
      <c r="AA77">
        <v>5.8687560829763967</v>
      </c>
      <c r="AB77">
        <v>7.0092808842553591</v>
      </c>
      <c r="AC77">
        <v>7.3497242226343973</v>
      </c>
    </row>
    <row r="78" spans="1:29">
      <c r="A78" s="1">
        <v>2700400</v>
      </c>
      <c r="B78" s="1">
        <v>3949600</v>
      </c>
      <c r="C78" s="1">
        <v>4556500</v>
      </c>
      <c r="D78" s="1">
        <v>4851800</v>
      </c>
      <c r="E78" s="1"/>
      <c r="F78" s="1">
        <f t="shared" si="9"/>
        <v>6.4314280993167827</v>
      </c>
      <c r="G78" s="1">
        <f t="shared" si="10"/>
        <v>6.5965531142114751</v>
      </c>
      <c r="H78" s="1">
        <f t="shared" si="11"/>
        <v>6.6586313746095138</v>
      </c>
      <c r="I78" s="1">
        <f t="shared" si="12"/>
        <v>6.6859028901569024</v>
      </c>
      <c r="R78">
        <v>599250</v>
      </c>
      <c r="S78" s="1">
        <v>8083200</v>
      </c>
      <c r="T78" s="1">
        <v>20044000</v>
      </c>
      <c r="U78">
        <f t="shared" si="13"/>
        <v>5.7776080427056913</v>
      </c>
      <c r="V78">
        <f t="shared" si="14"/>
        <v>6.9075833245392175</v>
      </c>
      <c r="W78">
        <f t="shared" si="15"/>
        <v>7.3019843940704394</v>
      </c>
      <c r="AA78">
        <v>5.7776080427056913</v>
      </c>
      <c r="AB78">
        <v>6.9075833245392175</v>
      </c>
      <c r="AC78">
        <v>7.3019843940704394</v>
      </c>
    </row>
    <row r="79" spans="1:29">
      <c r="A79" s="1">
        <v>2182800</v>
      </c>
      <c r="B79" s="1">
        <v>3136800</v>
      </c>
      <c r="C79" s="1">
        <v>3708800</v>
      </c>
      <c r="D79" s="1">
        <v>4030000</v>
      </c>
      <c r="E79" s="1"/>
      <c r="F79" s="1">
        <f t="shared" si="9"/>
        <v>6.3390139451111081</v>
      </c>
      <c r="G79" s="1">
        <f t="shared" si="10"/>
        <v>6.4964868292921505</v>
      </c>
      <c r="H79" s="1">
        <f t="shared" si="11"/>
        <v>6.5692334142835023</v>
      </c>
      <c r="I79" s="1">
        <f t="shared" si="12"/>
        <v>6.6053050461411091</v>
      </c>
      <c r="R79">
        <v>447400</v>
      </c>
      <c r="S79" s="1">
        <v>6476400</v>
      </c>
      <c r="T79" s="1">
        <v>17686000</v>
      </c>
      <c r="U79">
        <f t="shared" si="13"/>
        <v>5.6506959797606111</v>
      </c>
      <c r="V79">
        <f t="shared" si="14"/>
        <v>6.8113336641128388</v>
      </c>
      <c r="W79">
        <f t="shared" si="15"/>
        <v>7.2476296206791142</v>
      </c>
      <c r="AA79">
        <v>5.6506959797606111</v>
      </c>
      <c r="AB79">
        <v>6.8113336641128388</v>
      </c>
      <c r="AC79">
        <v>7.2476296206791142</v>
      </c>
    </row>
    <row r="80" spans="1:29">
      <c r="A80" s="1">
        <v>1681600</v>
      </c>
      <c r="B80" s="1">
        <v>2443000</v>
      </c>
      <c r="C80" s="1">
        <v>2939500</v>
      </c>
      <c r="D80" s="1">
        <v>3241200</v>
      </c>
      <c r="E80" s="1"/>
      <c r="F80" s="1">
        <f t="shared" si="9"/>
        <v>6.2257226986841667</v>
      </c>
      <c r="G80" s="1">
        <f t="shared" si="10"/>
        <v>6.3879234669734366</v>
      </c>
      <c r="H80" s="1">
        <f t="shared" si="11"/>
        <v>6.4682734645251001</v>
      </c>
      <c r="I80" s="1">
        <f t="shared" si="12"/>
        <v>6.510705830235076</v>
      </c>
      <c r="R80">
        <v>313370</v>
      </c>
      <c r="S80" s="1">
        <v>5257800</v>
      </c>
      <c r="T80" s="1">
        <v>15615000</v>
      </c>
      <c r="U80">
        <f t="shared" si="13"/>
        <v>5.4960574176013495</v>
      </c>
      <c r="V80">
        <f t="shared" si="14"/>
        <v>6.7208040620768559</v>
      </c>
      <c r="W80">
        <f t="shared" si="15"/>
        <v>7.1935419885662171</v>
      </c>
      <c r="AA80">
        <v>5.4960574176013495</v>
      </c>
      <c r="AB80">
        <v>6.7208040620768559</v>
      </c>
      <c r="AC80">
        <v>7.1935419885662171</v>
      </c>
    </row>
    <row r="81" spans="1:29">
      <c r="A81" s="1">
        <v>1265100</v>
      </c>
      <c r="B81" s="1">
        <v>1882000</v>
      </c>
      <c r="C81" s="1">
        <v>2295600</v>
      </c>
      <c r="D81" s="1">
        <v>2562100</v>
      </c>
      <c r="E81" s="1"/>
      <c r="F81" s="1">
        <f t="shared" si="9"/>
        <v>6.1021248557345258</v>
      </c>
      <c r="G81" s="1">
        <f t="shared" si="10"/>
        <v>6.2746196190912382</v>
      </c>
      <c r="H81" s="1">
        <f t="shared" si="11"/>
        <v>6.360896216074921</v>
      </c>
      <c r="I81" s="1">
        <f t="shared" si="12"/>
        <v>6.408596076462783</v>
      </c>
      <c r="R81">
        <v>214650</v>
      </c>
      <c r="S81" s="1">
        <v>4264400</v>
      </c>
      <c r="T81" s="1">
        <v>13778000</v>
      </c>
      <c r="U81">
        <f t="shared" si="13"/>
        <v>5.3317308928154574</v>
      </c>
      <c r="V81">
        <f t="shared" si="14"/>
        <v>6.6298579346782622</v>
      </c>
      <c r="W81">
        <f t="shared" si="15"/>
        <v>7.1391861804161287</v>
      </c>
      <c r="AA81">
        <v>5.3317308928154574</v>
      </c>
      <c r="AB81">
        <v>6.6298579346782622</v>
      </c>
      <c r="AC81">
        <v>7.1391861804161287</v>
      </c>
    </row>
    <row r="82" spans="1:29">
      <c r="A82">
        <v>938140</v>
      </c>
      <c r="B82" s="1">
        <v>1438100</v>
      </c>
      <c r="C82" s="1">
        <v>1774400</v>
      </c>
      <c r="D82" s="1">
        <v>2003800</v>
      </c>
      <c r="E82" s="1"/>
      <c r="F82" s="1">
        <f t="shared" si="9"/>
        <v>5.9722676536141526</v>
      </c>
      <c r="G82" s="1">
        <f t="shared" si="10"/>
        <v>6.1577890862820492</v>
      </c>
      <c r="H82" s="1">
        <f t="shared" si="11"/>
        <v>6.2490515288050847</v>
      </c>
      <c r="I82" s="1">
        <f t="shared" si="12"/>
        <v>6.3018543722695863</v>
      </c>
      <c r="R82">
        <v>145130</v>
      </c>
      <c r="S82" s="1">
        <v>3465200</v>
      </c>
      <c r="T82" s="1">
        <v>12161000</v>
      </c>
      <c r="U82">
        <f t="shared" si="13"/>
        <v>5.1617571952617274</v>
      </c>
      <c r="V82">
        <f t="shared" si="14"/>
        <v>6.5397283057269675</v>
      </c>
      <c r="W82">
        <f t="shared" si="15"/>
        <v>7.0849692884749871</v>
      </c>
      <c r="AA82">
        <v>5.1617571952617274</v>
      </c>
      <c r="AB82">
        <v>6.5397283057269675</v>
      </c>
      <c r="AC82">
        <v>7.0849692884749871</v>
      </c>
    </row>
    <row r="83" spans="1:29">
      <c r="A83">
        <v>689840</v>
      </c>
      <c r="B83" s="1">
        <v>1090300</v>
      </c>
      <c r="C83" s="1">
        <v>1359600</v>
      </c>
      <c r="D83" s="1">
        <v>1553100</v>
      </c>
      <c r="E83" s="1"/>
      <c r="F83" s="1">
        <f t="shared" si="9"/>
        <v>5.838748373092578</v>
      </c>
      <c r="G83" s="1">
        <f t="shared" si="10"/>
        <v>6.0375460120858264</v>
      </c>
      <c r="H83" s="1">
        <f t="shared" si="11"/>
        <v>6.1334111559110225</v>
      </c>
      <c r="I83" s="1">
        <f t="shared" si="12"/>
        <v>6.1911994197015181</v>
      </c>
      <c r="R83">
        <v>97349</v>
      </c>
      <c r="S83" s="1">
        <v>2811500</v>
      </c>
      <c r="T83" s="1">
        <v>10695000</v>
      </c>
      <c r="U83">
        <f t="shared" si="13"/>
        <v>4.9883314946674266</v>
      </c>
      <c r="V83">
        <f t="shared" si="14"/>
        <v>6.4489380878454217</v>
      </c>
      <c r="W83">
        <f t="shared" si="15"/>
        <v>7.0291807889075466</v>
      </c>
      <c r="AA83">
        <v>4.9883314946674266</v>
      </c>
      <c r="AB83">
        <v>6.4489380878454217</v>
      </c>
      <c r="AC83">
        <v>7.0291807889075466</v>
      </c>
    </row>
    <row r="84" spans="1:29">
      <c r="A84">
        <v>504060</v>
      </c>
      <c r="B84">
        <v>820400</v>
      </c>
      <c r="C84" s="1">
        <v>1035400</v>
      </c>
      <c r="D84" s="1">
        <v>1193300</v>
      </c>
      <c r="E84" s="1"/>
      <c r="F84" s="1">
        <f t="shared" si="9"/>
        <v>5.7024822350923223</v>
      </c>
      <c r="G84" s="1">
        <f t="shared" si="10"/>
        <v>5.9140256516963285</v>
      </c>
      <c r="H84" s="1">
        <f t="shared" si="11"/>
        <v>6.0151081606458368</v>
      </c>
      <c r="I84" s="1">
        <f t="shared" si="12"/>
        <v>6.0767496406240005</v>
      </c>
      <c r="R84">
        <v>64837</v>
      </c>
      <c r="S84" s="1">
        <v>2273500</v>
      </c>
      <c r="T84" s="1">
        <v>9415500</v>
      </c>
      <c r="U84">
        <f t="shared" si="13"/>
        <v>4.8118229118891955</v>
      </c>
      <c r="V84">
        <f t="shared" si="14"/>
        <v>6.3566949585411274</v>
      </c>
      <c r="W84">
        <f t="shared" si="15"/>
        <v>6.9738433877063919</v>
      </c>
      <c r="AA84">
        <v>4.8118229118891955</v>
      </c>
      <c r="AB84">
        <v>6.3566949585411274</v>
      </c>
      <c r="AC84">
        <v>6.9738433877063919</v>
      </c>
    </row>
    <row r="85" spans="1:29">
      <c r="A85">
        <v>365390</v>
      </c>
      <c r="B85">
        <v>614040</v>
      </c>
      <c r="C85">
        <v>782660</v>
      </c>
      <c r="D85">
        <v>911490</v>
      </c>
      <c r="F85" s="1">
        <f t="shared" si="9"/>
        <v>5.5627566574000786</v>
      </c>
      <c r="G85" s="1">
        <f t="shared" si="10"/>
        <v>5.7881966630197423</v>
      </c>
      <c r="H85" s="1">
        <f t="shared" si="11"/>
        <v>5.893573138568593</v>
      </c>
      <c r="I85" s="1">
        <f t="shared" si="12"/>
        <v>5.9597519083517829</v>
      </c>
      <c r="R85">
        <v>42932</v>
      </c>
      <c r="S85" s="1">
        <v>1831200</v>
      </c>
      <c r="T85" s="1">
        <v>8288700</v>
      </c>
      <c r="U85">
        <f t="shared" si="13"/>
        <v>4.6327811206884242</v>
      </c>
      <c r="V85">
        <f t="shared" si="14"/>
        <v>6.2627357796664862</v>
      </c>
      <c r="W85">
        <f t="shared" si="15"/>
        <v>6.918486421129435</v>
      </c>
      <c r="AA85">
        <v>4.6327811206884242</v>
      </c>
      <c r="AB85">
        <v>6.2627357796664862</v>
      </c>
      <c r="AC85">
        <v>6.918486421129435</v>
      </c>
    </row>
    <row r="86" spans="1:29">
      <c r="A86">
        <v>263650</v>
      </c>
      <c r="B86">
        <v>456810</v>
      </c>
      <c r="C86">
        <v>588190</v>
      </c>
      <c r="D86">
        <v>692770</v>
      </c>
      <c r="F86" s="1">
        <f t="shared" si="9"/>
        <v>5.4210277756674827</v>
      </c>
      <c r="G86" s="1">
        <f t="shared" si="10"/>
        <v>5.6597356024560117</v>
      </c>
      <c r="H86" s="1">
        <f t="shared" si="11"/>
        <v>5.7695176366590877</v>
      </c>
      <c r="I86" s="1">
        <f t="shared" si="12"/>
        <v>5.8405890725477487</v>
      </c>
      <c r="R86">
        <v>28277</v>
      </c>
      <c r="S86" s="1">
        <v>1470800</v>
      </c>
      <c r="T86" s="1">
        <v>7238600</v>
      </c>
      <c r="U86">
        <f t="shared" si="13"/>
        <v>4.4514333318378441</v>
      </c>
      <c r="V86">
        <f t="shared" si="14"/>
        <v>6.1675536211968245</v>
      </c>
      <c r="W86">
        <f t="shared" si="15"/>
        <v>6.859654578480578</v>
      </c>
      <c r="AA86">
        <v>4.4514333318378441</v>
      </c>
      <c r="AB86">
        <v>6.1675536211968245</v>
      </c>
      <c r="AC86">
        <v>6.859654578480578</v>
      </c>
    </row>
    <row r="87" spans="1:29">
      <c r="A87">
        <v>188630</v>
      </c>
      <c r="B87">
        <v>336960</v>
      </c>
      <c r="C87">
        <v>438910</v>
      </c>
      <c r="D87">
        <v>523880</v>
      </c>
      <c r="F87" s="1">
        <f t="shared" si="9"/>
        <v>5.2756107647445729</v>
      </c>
      <c r="G87" s="1">
        <f t="shared" si="10"/>
        <v>5.5275783495053927</v>
      </c>
      <c r="H87" s="1">
        <f t="shared" si="11"/>
        <v>5.6423754757990503</v>
      </c>
      <c r="I87" s="1">
        <f t="shared" si="12"/>
        <v>5.7192318188422293</v>
      </c>
      <c r="R87">
        <v>18529</v>
      </c>
      <c r="S87" s="1">
        <v>1177100</v>
      </c>
      <c r="T87" s="1">
        <v>6339600</v>
      </c>
      <c r="U87">
        <f t="shared" si="13"/>
        <v>4.2678519813156051</v>
      </c>
      <c r="V87">
        <f t="shared" si="14"/>
        <v>6.0708133597027159</v>
      </c>
      <c r="W87">
        <f t="shared" si="15"/>
        <v>6.8020618567345643</v>
      </c>
      <c r="AA87">
        <v>4.2678519813156051</v>
      </c>
      <c r="AB87">
        <v>6.0708133597027159</v>
      </c>
      <c r="AC87">
        <v>6.8020618567345643</v>
      </c>
    </row>
    <row r="88" spans="1:29">
      <c r="A88">
        <v>134050</v>
      </c>
      <c r="B88">
        <v>247010</v>
      </c>
      <c r="C88">
        <v>325270</v>
      </c>
      <c r="D88">
        <v>393380</v>
      </c>
      <c r="F88" s="1">
        <f t="shared" si="9"/>
        <v>5.1272668183188985</v>
      </c>
      <c r="G88" s="1">
        <f t="shared" si="10"/>
        <v>5.3927145356762951</v>
      </c>
      <c r="H88" s="1">
        <f t="shared" si="11"/>
        <v>5.512244009684343</v>
      </c>
      <c r="I88" s="1">
        <f t="shared" si="12"/>
        <v>5.5948122759940047</v>
      </c>
      <c r="R88">
        <v>12063</v>
      </c>
      <c r="S88">
        <v>937140</v>
      </c>
      <c r="T88" s="1">
        <v>5535400</v>
      </c>
      <c r="U88">
        <f t="shared" si="13"/>
        <v>4.0814553278225736</v>
      </c>
      <c r="V88">
        <f t="shared" si="14"/>
        <v>5.9718044752908428</v>
      </c>
      <c r="W88">
        <f t="shared" si="15"/>
        <v>6.7431490094091409</v>
      </c>
      <c r="AA88">
        <v>4.0814553278225736</v>
      </c>
      <c r="AB88">
        <v>5.9718044752908428</v>
      </c>
      <c r="AC88">
        <v>6.7431490094091409</v>
      </c>
    </row>
    <row r="89" spans="1:29">
      <c r="A89" s="1">
        <v>94560</v>
      </c>
      <c r="B89">
        <v>179690</v>
      </c>
      <c r="C89">
        <v>240010</v>
      </c>
      <c r="D89">
        <v>293250</v>
      </c>
      <c r="F89" s="1">
        <f t="shared" si="9"/>
        <v>4.9757074635371801</v>
      </c>
      <c r="G89" s="1">
        <f t="shared" si="10"/>
        <v>5.2545239086856999</v>
      </c>
      <c r="H89" s="1">
        <f t="shared" si="11"/>
        <v>5.3802293369380374</v>
      </c>
      <c r="I89" s="1">
        <f t="shared" si="12"/>
        <v>5.4672380207875673</v>
      </c>
      <c r="R89">
        <v>7809.7</v>
      </c>
      <c r="S89">
        <v>742360</v>
      </c>
      <c r="T89" s="1">
        <v>4811100</v>
      </c>
      <c r="U89">
        <f t="shared" si="13"/>
        <v>3.8926343513104666</v>
      </c>
      <c r="V89">
        <f t="shared" si="14"/>
        <v>5.8706145630932376</v>
      </c>
      <c r="W89">
        <f t="shared" si="15"/>
        <v>6.682244383923317</v>
      </c>
      <c r="AA89">
        <v>3.8926343513104666</v>
      </c>
      <c r="AB89">
        <v>5.8706145630932376</v>
      </c>
      <c r="AC89">
        <v>6.682244383923317</v>
      </c>
    </row>
    <row r="90" spans="1:29">
      <c r="A90" s="1">
        <v>66115</v>
      </c>
      <c r="B90">
        <v>129650</v>
      </c>
      <c r="C90">
        <v>175270</v>
      </c>
      <c r="D90">
        <v>217340</v>
      </c>
      <c r="F90" s="1">
        <f t="shared" si="9"/>
        <v>4.8203000022721092</v>
      </c>
      <c r="G90" s="1">
        <f t="shared" si="10"/>
        <v>5.1127725211053701</v>
      </c>
      <c r="H90" s="1">
        <f t="shared" si="11"/>
        <v>5.2437075866617908</v>
      </c>
      <c r="I90" s="1">
        <f t="shared" si="12"/>
        <v>5.3371396627245611</v>
      </c>
      <c r="R90">
        <v>5014.8999999999996</v>
      </c>
      <c r="S90">
        <v>584350</v>
      </c>
      <c r="T90" s="1">
        <v>4190900</v>
      </c>
      <c r="U90">
        <f t="shared" si="13"/>
        <v>3.7002622773601872</v>
      </c>
      <c r="V90">
        <f t="shared" si="14"/>
        <v>5.7666730483760844</v>
      </c>
      <c r="W90">
        <f t="shared" si="15"/>
        <v>6.6223072981599413</v>
      </c>
      <c r="AA90">
        <v>3.7002622773601872</v>
      </c>
      <c r="AB90">
        <v>5.7666730483760844</v>
      </c>
      <c r="AC90">
        <v>6.6223072981599413</v>
      </c>
    </row>
    <row r="91" spans="1:29">
      <c r="A91" s="1">
        <v>45732</v>
      </c>
      <c r="B91">
        <v>92549</v>
      </c>
      <c r="C91">
        <v>127040</v>
      </c>
      <c r="D91">
        <v>159020</v>
      </c>
      <c r="F91" s="1">
        <f t="shared" si="9"/>
        <v>4.6602201948197921</v>
      </c>
      <c r="G91" s="1">
        <f t="shared" si="10"/>
        <v>4.9663717305245987</v>
      </c>
      <c r="H91" s="1">
        <f t="shared" si="11"/>
        <v>5.1039404850830214</v>
      </c>
      <c r="I91" s="1">
        <f t="shared" si="12"/>
        <v>5.2014517491217189</v>
      </c>
      <c r="R91">
        <v>3202.7</v>
      </c>
      <c r="S91">
        <v>456890</v>
      </c>
      <c r="T91" s="1">
        <v>3629800</v>
      </c>
      <c r="U91">
        <f t="shared" si="13"/>
        <v>3.5055162597857392</v>
      </c>
      <c r="V91">
        <f t="shared" si="14"/>
        <v>5.6598116527102338</v>
      </c>
      <c r="W91">
        <f t="shared" si="15"/>
        <v>6.5598826963062846</v>
      </c>
      <c r="AA91">
        <v>3.5055162597857392</v>
      </c>
      <c r="AB91">
        <v>5.6598116527102338</v>
      </c>
      <c r="AC91">
        <v>6.5598826963062846</v>
      </c>
    </row>
    <row r="92" spans="1:29">
      <c r="A92" s="1">
        <v>31277</v>
      </c>
      <c r="B92">
        <v>65288</v>
      </c>
      <c r="C92">
        <v>90736</v>
      </c>
      <c r="D92">
        <v>115270</v>
      </c>
      <c r="F92" s="1">
        <f t="shared" si="9"/>
        <v>4.4952250901062207</v>
      </c>
      <c r="G92" s="1">
        <f t="shared" si="10"/>
        <v>4.8148333648478756</v>
      </c>
      <c r="H92" s="1">
        <f t="shared" si="11"/>
        <v>4.9577796299419239</v>
      </c>
      <c r="I92" s="1">
        <f t="shared" si="12"/>
        <v>5.0617162931598969</v>
      </c>
      <c r="R92">
        <v>2023.9</v>
      </c>
      <c r="S92">
        <v>353760</v>
      </c>
      <c r="T92" s="1">
        <v>3122200</v>
      </c>
      <c r="U92">
        <f t="shared" si="13"/>
        <v>3.3061890504004259</v>
      </c>
      <c r="V92">
        <f t="shared" si="14"/>
        <v>5.548708725234639</v>
      </c>
      <c r="W92">
        <f t="shared" si="15"/>
        <v>6.494460719390827</v>
      </c>
      <c r="AA92">
        <v>3.3061890504004259</v>
      </c>
      <c r="AB92">
        <v>5.548708725234639</v>
      </c>
      <c r="AC92">
        <v>6.494460719390827</v>
      </c>
    </row>
    <row r="93" spans="1:29">
      <c r="A93" s="1">
        <v>21258</v>
      </c>
      <c r="B93">
        <v>45827</v>
      </c>
      <c r="C93">
        <v>64510</v>
      </c>
      <c r="D93">
        <v>82972</v>
      </c>
      <c r="F93" s="1">
        <f t="shared" si="9"/>
        <v>4.3275224027168209</v>
      </c>
      <c r="G93" s="1">
        <f t="shared" si="10"/>
        <v>4.6611214276988449</v>
      </c>
      <c r="H93" s="1">
        <f t="shared" si="11"/>
        <v>4.8096270418940499</v>
      </c>
      <c r="I93" s="1">
        <f t="shared" si="12"/>
        <v>4.9189315586763094</v>
      </c>
      <c r="R93">
        <v>1267.3</v>
      </c>
      <c r="S93">
        <v>272260</v>
      </c>
      <c r="T93" s="1">
        <v>2686500</v>
      </c>
      <c r="U93">
        <f t="shared" si="13"/>
        <v>3.102879434869378</v>
      </c>
      <c r="V93">
        <f t="shared" si="14"/>
        <v>5.4349838401819381</v>
      </c>
      <c r="W93">
        <f t="shared" si="15"/>
        <v>6.4291868449047129</v>
      </c>
      <c r="AA93">
        <v>3.102879434869378</v>
      </c>
      <c r="AB93">
        <v>5.4349838401819381</v>
      </c>
      <c r="AC93">
        <v>6.4291868449047129</v>
      </c>
    </row>
    <row r="94" spans="1:29">
      <c r="A94" s="1">
        <v>14429</v>
      </c>
      <c r="B94">
        <v>32166</v>
      </c>
      <c r="C94">
        <v>45825</v>
      </c>
      <c r="D94">
        <v>59710</v>
      </c>
      <c r="F94" s="1">
        <f t="shared" si="9"/>
        <v>4.159236233412904</v>
      </c>
      <c r="G94" s="1">
        <f t="shared" si="10"/>
        <v>4.5073970576089506</v>
      </c>
      <c r="H94" s="1">
        <f t="shared" si="11"/>
        <v>4.6611024736342541</v>
      </c>
      <c r="I94" s="1">
        <f t="shared" si="12"/>
        <v>4.7760470711817797</v>
      </c>
      <c r="R94">
        <v>793.4</v>
      </c>
      <c r="S94">
        <v>208450</v>
      </c>
      <c r="T94" s="1">
        <v>2303800</v>
      </c>
      <c r="U94">
        <f t="shared" si="13"/>
        <v>2.8994921961381319</v>
      </c>
      <c r="V94">
        <f t="shared" si="14"/>
        <v>5.3190018994623163</v>
      </c>
      <c r="W94">
        <f t="shared" si="15"/>
        <v>6.3624447739410543</v>
      </c>
      <c r="AA94">
        <v>2.8994921961381319</v>
      </c>
      <c r="AB94">
        <v>5.3190018994623163</v>
      </c>
      <c r="AC94">
        <v>6.3624447739410543</v>
      </c>
    </row>
    <row r="95" spans="1:29">
      <c r="A95" s="1">
        <v>9680.2999999999993</v>
      </c>
      <c r="B95">
        <v>22372</v>
      </c>
      <c r="C95">
        <v>32189</v>
      </c>
      <c r="D95">
        <v>42684</v>
      </c>
      <c r="F95" s="1">
        <f t="shared" si="9"/>
        <v>3.9858888166395592</v>
      </c>
      <c r="G95" s="1">
        <f t="shared" si="10"/>
        <v>4.3497048106562106</v>
      </c>
      <c r="H95" s="1">
        <f t="shared" si="11"/>
        <v>4.5077074848798402</v>
      </c>
      <c r="I95" s="1">
        <f t="shared" si="12"/>
        <v>4.6302651112334052</v>
      </c>
      <c r="R95">
        <v>494.91</v>
      </c>
      <c r="S95">
        <v>159630</v>
      </c>
      <c r="T95" s="1">
        <v>1978500</v>
      </c>
      <c r="U95">
        <f t="shared" si="13"/>
        <v>2.694526229121204</v>
      </c>
      <c r="V95">
        <f t="shared" si="14"/>
        <v>5.203114513644385</v>
      </c>
      <c r="W95">
        <f t="shared" si="15"/>
        <v>6.2963360546020466</v>
      </c>
      <c r="AA95">
        <v>2.694526229121204</v>
      </c>
      <c r="AB95">
        <v>5.203114513644385</v>
      </c>
      <c r="AC95">
        <v>6.2963360546020466</v>
      </c>
    </row>
    <row r="98" spans="1:4">
      <c r="A98" s="1">
        <v>8.3339306743966581</v>
      </c>
      <c r="B98" s="1">
        <v>8.3359991776081301</v>
      </c>
      <c r="C98" s="1">
        <v>8.3586770845129745</v>
      </c>
      <c r="D98" s="1">
        <v>8.3413157945964738</v>
      </c>
    </row>
    <row r="99" spans="1:4">
      <c r="A99" s="1">
        <v>8.2899677916867329</v>
      </c>
      <c r="B99" s="1">
        <v>8.2930751401228644</v>
      </c>
      <c r="C99" s="1">
        <v>8.3169553069450206</v>
      </c>
      <c r="D99" s="1">
        <v>8.2993329357625232</v>
      </c>
    </row>
    <row r="100" spans="1:4">
      <c r="A100" s="1">
        <v>8.2452658394574616</v>
      </c>
      <c r="B100" s="1">
        <v>8.2508345799966847</v>
      </c>
      <c r="C100" s="1">
        <v>8.2748733833703731</v>
      </c>
      <c r="D100" s="1">
        <v>8.258182160366097</v>
      </c>
    </row>
    <row r="101" spans="1:4">
      <c r="A101" s="1">
        <v>8.1997277588070556</v>
      </c>
      <c r="B101" s="1">
        <v>8.206690981021632</v>
      </c>
      <c r="C101" s="1">
        <v>8.2332246263047679</v>
      </c>
      <c r="D101" s="1">
        <v>8.2151350454802614</v>
      </c>
    </row>
    <row r="102" spans="1:4">
      <c r="A102" s="1">
        <v>8.1515537045429749</v>
      </c>
      <c r="B102" s="1">
        <v>8.1613680022349744</v>
      </c>
      <c r="C102" s="1">
        <v>8.1892656689345475</v>
      </c>
      <c r="D102" s="1">
        <v>8.1721941284669306</v>
      </c>
    </row>
    <row r="103" spans="1:4">
      <c r="A103" s="1">
        <v>8.1028794348693776</v>
      </c>
      <c r="B103" s="1">
        <v>8.1142772965615855</v>
      </c>
      <c r="C103" s="1">
        <v>8.1436392352745433</v>
      </c>
      <c r="D103" s="1">
        <v>8.1276230495980286</v>
      </c>
    </row>
    <row r="104" spans="1:4">
      <c r="A104" s="1">
        <v>8.0514998191327454</v>
      </c>
      <c r="B104" s="1">
        <v>8.0656917280932703</v>
      </c>
      <c r="C104" s="1">
        <v>8.0967362604624693</v>
      </c>
      <c r="D104" s="1">
        <v>8.0813833174622847</v>
      </c>
    </row>
    <row r="105" spans="1:4">
      <c r="A105" s="1">
        <v>7.9980805257764214</v>
      </c>
      <c r="B105" s="1">
        <v>8.0169080439720748</v>
      </c>
      <c r="C105" s="1">
        <v>8.0489853025707117</v>
      </c>
      <c r="D105" s="1">
        <v>8.0340265237751094</v>
      </c>
    </row>
    <row r="106" spans="1:4">
      <c r="A106" s="1">
        <v>7.9430491110084072</v>
      </c>
      <c r="B106" s="1">
        <v>7.9644670611858315</v>
      </c>
      <c r="C106" s="1">
        <v>7.9993611174177728</v>
      </c>
      <c r="D106" s="1">
        <v>7.9843517598897282</v>
      </c>
    </row>
    <row r="107" spans="1:4">
      <c r="A107" s="1">
        <v>7.8862537726439683</v>
      </c>
      <c r="B107" s="1">
        <v>7.9093313360490098</v>
      </c>
      <c r="C107" s="1">
        <v>7.9483885115720065</v>
      </c>
      <c r="D107" s="1">
        <v>7.9340336084654588</v>
      </c>
    </row>
    <row r="108" spans="1:4">
      <c r="A108" s="1">
        <v>7.8271559510597202</v>
      </c>
      <c r="B108" s="1">
        <v>7.8549554791902114</v>
      </c>
      <c r="C108" s="1">
        <v>7.8955275154794418</v>
      </c>
      <c r="D108" s="1">
        <v>7.8824960773577404</v>
      </c>
    </row>
    <row r="109" spans="1:4">
      <c r="A109" s="1">
        <v>7.7654748296279088</v>
      </c>
      <c r="B109" s="1">
        <v>7.7965882082118494</v>
      </c>
      <c r="C109" s="1">
        <v>7.8397356565390641</v>
      </c>
      <c r="D109" s="1">
        <v>7.8284020784915933</v>
      </c>
    </row>
    <row r="110" spans="1:4">
      <c r="A110" s="1">
        <v>7.7014643636735052</v>
      </c>
      <c r="B110" s="1">
        <v>7.7392795518617143</v>
      </c>
      <c r="C110" s="1">
        <v>7.7832888462925078</v>
      </c>
      <c r="D110" s="1">
        <v>7.7733621792293341</v>
      </c>
    </row>
    <row r="111" spans="1:4">
      <c r="A111" s="1">
        <v>7.6365280140830052</v>
      </c>
      <c r="B111" s="1">
        <v>7.6790370374603594</v>
      </c>
      <c r="C111" s="1">
        <v>7.7241037565550092</v>
      </c>
      <c r="D111" s="1">
        <v>7.7164457645074593</v>
      </c>
    </row>
    <row r="112" spans="1:4">
      <c r="A112" s="1">
        <v>7.5696430653593163</v>
      </c>
      <c r="B112" s="1">
        <v>7.6158764361834042</v>
      </c>
      <c r="C112" s="1">
        <v>7.6646701755809339</v>
      </c>
      <c r="D112" s="1">
        <v>7.6574096491453805</v>
      </c>
    </row>
    <row r="113" spans="1:4">
      <c r="A113" s="1">
        <v>7.5007440445986688</v>
      </c>
      <c r="B113" s="1">
        <v>7.5533124889002412</v>
      </c>
      <c r="C113" s="1">
        <v>7.6057143616383671</v>
      </c>
      <c r="D113" s="1">
        <v>7.5983855599492438</v>
      </c>
    </row>
    <row r="114" spans="1:4">
      <c r="A114" s="1">
        <v>7.4335618346479615</v>
      </c>
      <c r="B114" s="1">
        <v>7.4921315335815697</v>
      </c>
      <c r="C114" s="1">
        <v>7.5453813484943622</v>
      </c>
      <c r="D114" s="1">
        <v>7.5404796371211553</v>
      </c>
    </row>
    <row r="115" spans="1:4">
      <c r="A115" s="1">
        <v>7.3639314730018368</v>
      </c>
      <c r="B115" s="1">
        <v>7.429170678793974</v>
      </c>
      <c r="C115" s="1">
        <v>7.483359036280687</v>
      </c>
      <c r="D115" s="1">
        <v>7.4813279481525754</v>
      </c>
    </row>
    <row r="116" spans="1:4">
      <c r="A116" s="1">
        <v>7.2929202996000058</v>
      </c>
      <c r="B116" s="1">
        <v>7.3640253968504483</v>
      </c>
      <c r="C116" s="1">
        <v>7.4205168312286167</v>
      </c>
      <c r="D116" s="1">
        <v>7.4215052123605068</v>
      </c>
    </row>
    <row r="117" spans="1:4">
      <c r="A117" s="1">
        <v>8.039453778961736</v>
      </c>
      <c r="B117" s="1">
        <v>8.0587296207517198</v>
      </c>
      <c r="C117" s="1">
        <v>8.0843975191411488</v>
      </c>
      <c r="D117" s="1">
        <v>8.0761304945430066</v>
      </c>
    </row>
    <row r="118" spans="1:4">
      <c r="A118" s="1">
        <v>7.9795483747040947</v>
      </c>
      <c r="B118" s="1">
        <v>8.0018634626925245</v>
      </c>
      <c r="C118" s="1">
        <v>8.0295055254265773</v>
      </c>
      <c r="D118" s="1">
        <v>8.0244446171313495</v>
      </c>
    </row>
    <row r="119" spans="1:4">
      <c r="A119" s="1">
        <v>7.9194964878630616</v>
      </c>
      <c r="B119" s="1">
        <v>7.9455128986344246</v>
      </c>
      <c r="C119" s="1">
        <v>7.9752295502316839</v>
      </c>
      <c r="D119" s="1">
        <v>7.9719527461065463</v>
      </c>
    </row>
    <row r="120" spans="1:4">
      <c r="A120" s="1">
        <v>7.8586214016324822</v>
      </c>
      <c r="B120" s="1">
        <v>7.8883480101780492</v>
      </c>
      <c r="C120" s="1">
        <v>7.9206032904499839</v>
      </c>
      <c r="D120" s="1">
        <v>7.9181299822988898</v>
      </c>
    </row>
    <row r="121" spans="1:4">
      <c r="A121" s="1">
        <v>7.7959078113015199</v>
      </c>
      <c r="B121" s="1">
        <v>7.8302998983788283</v>
      </c>
      <c r="C121" s="1">
        <v>7.864493281739473</v>
      </c>
      <c r="D121" s="1">
        <v>7.8630848253203594</v>
      </c>
    </row>
    <row r="122" spans="1:4">
      <c r="A122" s="1">
        <v>7.7315081835960253</v>
      </c>
      <c r="B122" s="1">
        <v>7.7701005476952343</v>
      </c>
      <c r="C122" s="1">
        <v>7.8071966607109475</v>
      </c>
      <c r="D122" s="1">
        <v>7.8064852299874836</v>
      </c>
    </row>
    <row r="123" spans="1:4">
      <c r="A123" s="1">
        <v>7.6647171715535265</v>
      </c>
      <c r="B123" s="1">
        <v>7.7088116742973289</v>
      </c>
      <c r="C123" s="1">
        <v>7.748219046932781</v>
      </c>
      <c r="D123" s="1">
        <v>7.7485368735006706</v>
      </c>
    </row>
    <row r="124" spans="1:4">
      <c r="A124" s="1">
        <v>7.596959772450969</v>
      </c>
      <c r="B124" s="1">
        <v>7.6455303382392881</v>
      </c>
      <c r="C124" s="1">
        <v>7.6875022071370731</v>
      </c>
      <c r="D124" s="1">
        <v>7.6893532632422525</v>
      </c>
    </row>
    <row r="125" spans="1:4">
      <c r="A125" s="1">
        <v>7.5260548247731114</v>
      </c>
      <c r="B125" s="1">
        <v>7.5805030149573041</v>
      </c>
      <c r="C125" s="1">
        <v>7.6256827812069687</v>
      </c>
      <c r="D125" s="1">
        <v>7.6278572326382541</v>
      </c>
    </row>
    <row r="126" spans="1:4">
      <c r="A126" s="1">
        <v>7.4531041984322091</v>
      </c>
      <c r="B126" s="1">
        <v>7.5135505203463371</v>
      </c>
      <c r="C126" s="1">
        <v>7.561208750879949</v>
      </c>
      <c r="D126" s="1">
        <v>7.5656235326393633</v>
      </c>
    </row>
    <row r="127" spans="1:4">
      <c r="A127" s="1">
        <v>7.3779069980423166</v>
      </c>
      <c r="B127" s="1">
        <v>7.4447628188026735</v>
      </c>
      <c r="C127" s="1">
        <v>7.4950723235504046</v>
      </c>
      <c r="D127" s="1">
        <v>7.5009770535891995</v>
      </c>
    </row>
    <row r="128" spans="1:4">
      <c r="A128" s="1">
        <v>7.3003998116713333</v>
      </c>
      <c r="B128" s="1">
        <v>7.3741065088040125</v>
      </c>
      <c r="C128" s="1">
        <v>7.4272426022310363</v>
      </c>
      <c r="D128" s="1">
        <v>7.4350316919291437</v>
      </c>
    </row>
    <row r="129" spans="1:4">
      <c r="A129" s="1">
        <v>7.2208138967854909</v>
      </c>
      <c r="B129" s="1">
        <v>7.3013338954487939</v>
      </c>
      <c r="C129" s="1">
        <v>7.3576109101584448</v>
      </c>
      <c r="D129" s="1">
        <v>7.3670948931236584</v>
      </c>
    </row>
    <row r="130" spans="1:4">
      <c r="A130" s="1">
        <v>7.1383342820710194</v>
      </c>
      <c r="B130" s="1">
        <v>7.226264711895694</v>
      </c>
      <c r="C130" s="1">
        <v>7.2858047638486321</v>
      </c>
      <c r="D130" s="1">
        <v>7.2975416678181597</v>
      </c>
    </row>
    <row r="131" spans="1:4">
      <c r="A131" s="1">
        <v>7.0528093281405617</v>
      </c>
      <c r="B131" s="1">
        <v>7.1486026548060932</v>
      </c>
      <c r="C131" s="1">
        <v>7.211467624439142</v>
      </c>
      <c r="D131" s="1">
        <v>7.2253609803726597</v>
      </c>
    </row>
    <row r="132" spans="1:4">
      <c r="A132" s="1">
        <v>6.963825590441262</v>
      </c>
      <c r="B132" s="1">
        <v>7.068074489907648</v>
      </c>
      <c r="C132" s="1">
        <v>7.1341452198802946</v>
      </c>
      <c r="D132" s="1">
        <v>7.1498039382270226</v>
      </c>
    </row>
    <row r="133" spans="1:4">
      <c r="A133" s="1">
        <v>6.8697947636498178</v>
      </c>
      <c r="B133" s="1">
        <v>6.9841310920920465</v>
      </c>
      <c r="C133" s="1">
        <v>7.0536929387849536</v>
      </c>
      <c r="D133" s="1">
        <v>7.0717715794167555</v>
      </c>
    </row>
    <row r="134" spans="1:4">
      <c r="A134" s="1">
        <v>6.7739326474676451</v>
      </c>
      <c r="B134" s="1">
        <v>6.8986045274751175</v>
      </c>
      <c r="C134" s="1">
        <v>6.972272282903675</v>
      </c>
      <c r="D134" s="1">
        <v>6.9928405962889189</v>
      </c>
    </row>
    <row r="135" spans="1:4">
      <c r="A135" s="1">
        <v>6.6782724823749229</v>
      </c>
      <c r="B135" s="1">
        <v>6.8128799480900559</v>
      </c>
      <c r="C135" s="1">
        <v>6.8910130888459502</v>
      </c>
      <c r="D135" s="1">
        <v>6.9139144699364765</v>
      </c>
    </row>
    <row r="136" spans="1:4">
      <c r="A136" s="1">
        <v>7.6308954814219891</v>
      </c>
      <c r="B136" s="1">
        <v>7.6773331514199015</v>
      </c>
      <c r="C136" s="1">
        <v>7.7151757256769358</v>
      </c>
      <c r="D136" s="1">
        <v>7.710929320444194</v>
      </c>
    </row>
    <row r="137" spans="1:4">
      <c r="A137" s="1">
        <v>7.5515231875045883</v>
      </c>
      <c r="B137" s="1">
        <v>7.6025049151873691</v>
      </c>
      <c r="C137" s="1">
        <v>7.6444976731332455</v>
      </c>
      <c r="D137" s="1">
        <v>7.6464429384014991</v>
      </c>
    </row>
    <row r="138" spans="1:4">
      <c r="A138" s="1">
        <v>7.471995401974822</v>
      </c>
      <c r="B138" s="1">
        <v>7.5285439208086968</v>
      </c>
      <c r="C138" s="1">
        <v>7.5741933740763265</v>
      </c>
      <c r="D138" s="1">
        <v>7.5799207205926598</v>
      </c>
    </row>
    <row r="139" spans="1:4">
      <c r="A139" s="1">
        <v>7.3914996758951421</v>
      </c>
      <c r="B139" s="1">
        <v>7.4540059381037906</v>
      </c>
      <c r="C139" s="1">
        <v>7.5035183127240748</v>
      </c>
      <c r="D139" s="1">
        <v>7.5116695018181314</v>
      </c>
    </row>
    <row r="140" spans="1:4">
      <c r="A140" s="1">
        <v>7.3090549851864077</v>
      </c>
      <c r="B140" s="1">
        <v>7.3786703852079834</v>
      </c>
      <c r="C140" s="1">
        <v>7.4317174896460134</v>
      </c>
      <c r="D140" s="1">
        <v>7.4420405490063049</v>
      </c>
    </row>
    <row r="141" spans="1:4">
      <c r="A141" s="1">
        <v>7.2245848537315309</v>
      </c>
      <c r="B141" s="1">
        <v>7.3017243115303359</v>
      </c>
      <c r="C141" s="1">
        <v>7.358049119986747</v>
      </c>
      <c r="D141" s="1">
        <v>7.3705871002466763</v>
      </c>
    </row>
    <row r="142" spans="1:4">
      <c r="A142" s="1">
        <v>7.1376072705046303</v>
      </c>
      <c r="B142" s="1">
        <v>7.2228724770698394</v>
      </c>
      <c r="C142" s="1">
        <v>7.2821914562755561</v>
      </c>
      <c r="D142" s="1">
        <v>7.2974759933242117</v>
      </c>
    </row>
    <row r="143" spans="1:4">
      <c r="A143" s="1">
        <v>7.0482863931061255</v>
      </c>
      <c r="B143" s="1">
        <v>7.1417318947671413</v>
      </c>
      <c r="C143" s="1">
        <v>7.2050689642644592</v>
      </c>
      <c r="D143" s="1">
        <v>7.2226644567176868</v>
      </c>
    </row>
    <row r="144" spans="1:4">
      <c r="A144" s="1">
        <v>6.9560146706996724</v>
      </c>
      <c r="B144" s="1">
        <v>7.0587296207517198</v>
      </c>
      <c r="C144" s="1">
        <v>7.1255137959041148</v>
      </c>
      <c r="D144" s="1">
        <v>7.1455071714096627</v>
      </c>
    </row>
    <row r="145" spans="1:4">
      <c r="A145" s="1">
        <v>6.8612236626681788</v>
      </c>
      <c r="B145" s="1">
        <v>6.9731555736394029</v>
      </c>
      <c r="C145" s="1">
        <v>7.0437551269686791</v>
      </c>
      <c r="D145" s="1">
        <v>7.0665495387619339</v>
      </c>
    </row>
    <row r="146" spans="1:4">
      <c r="A146" s="1">
        <v>6.7642434017127577</v>
      </c>
      <c r="B146" s="1">
        <v>6.8855195277049566</v>
      </c>
      <c r="C146" s="1">
        <v>6.9602376324940165</v>
      </c>
      <c r="D146" s="1">
        <v>6.9856105723250979</v>
      </c>
    </row>
    <row r="147" spans="1:4">
      <c r="A147" s="1">
        <v>6.6640399384028406</v>
      </c>
      <c r="B147" s="1">
        <v>6.7956506492991364</v>
      </c>
      <c r="C147" s="1">
        <v>6.8742498227784035</v>
      </c>
      <c r="D147" s="1">
        <v>6.9019266926520686</v>
      </c>
    </row>
    <row r="148" spans="1:4">
      <c r="A148" s="1">
        <v>6.5604805193804809</v>
      </c>
      <c r="B148" s="1">
        <v>6.7034805345153456</v>
      </c>
      <c r="C148" s="1">
        <v>6.7858705864260971</v>
      </c>
      <c r="D148" s="1">
        <v>6.8162081464758391</v>
      </c>
    </row>
    <row r="149" spans="1:4">
      <c r="A149" s="1">
        <v>6.4527521649644575</v>
      </c>
      <c r="B149" s="1">
        <v>6.6081300675103023</v>
      </c>
      <c r="C149" s="1">
        <v>6.6939818243212867</v>
      </c>
      <c r="D149" s="1">
        <v>6.7274273821239534</v>
      </c>
    </row>
    <row r="150" spans="1:4">
      <c r="A150" s="1">
        <v>6.3413157945964729</v>
      </c>
      <c r="B150" s="1">
        <v>6.5084219736424691</v>
      </c>
      <c r="C150" s="1">
        <v>6.5990857703753134</v>
      </c>
      <c r="D150" s="1">
        <v>6.6357350019459602</v>
      </c>
    </row>
    <row r="151" spans="1:4">
      <c r="A151" s="1">
        <v>6.2244812653036323</v>
      </c>
      <c r="B151" s="1">
        <v>6.4042519881169051</v>
      </c>
      <c r="C151" s="1">
        <v>6.5004285980235981</v>
      </c>
      <c r="D151" s="1">
        <v>6.5406797728306438</v>
      </c>
    </row>
    <row r="152" spans="1:4">
      <c r="A152" s="1">
        <v>6.102433705681336</v>
      </c>
      <c r="B152" s="1">
        <v>6.2955670999624793</v>
      </c>
      <c r="C152" s="1">
        <v>6.3976098193779602</v>
      </c>
      <c r="D152" s="1">
        <v>6.442307271299053</v>
      </c>
    </row>
    <row r="153" spans="1:4">
      <c r="A153" s="1">
        <v>5.9783357574574252</v>
      </c>
      <c r="B153" s="1">
        <v>6.1845210858529107</v>
      </c>
      <c r="C153" s="1">
        <v>6.2918570462314598</v>
      </c>
      <c r="D153" s="1">
        <v>6.3413751636446944</v>
      </c>
    </row>
    <row r="154" spans="1:4">
      <c r="A154" s="1">
        <v>5.8539171285993783</v>
      </c>
      <c r="B154" s="1">
        <v>6.0726174765452363</v>
      </c>
      <c r="C154" s="1">
        <v>6.1854571574019257</v>
      </c>
      <c r="D154" s="1">
        <v>6.2394246180074306</v>
      </c>
    </row>
    <row r="155" spans="1:4">
      <c r="A155" s="1">
        <v>7.1023307801015436</v>
      </c>
      <c r="B155" s="1">
        <v>7.1887879126374692</v>
      </c>
      <c r="C155" s="1">
        <v>7.2701662292606937</v>
      </c>
      <c r="D155" s="1">
        <v>7.2925440283335794</v>
      </c>
    </row>
    <row r="156" spans="1:4">
      <c r="A156" s="1">
        <v>7.0262062970831183</v>
      </c>
      <c r="B156" s="1">
        <v>7.1192228869235832</v>
      </c>
      <c r="C156" s="1">
        <v>7.1840949308958404</v>
      </c>
      <c r="D156" s="1">
        <v>7.2004127011972461</v>
      </c>
    </row>
    <row r="157" spans="1:4">
      <c r="A157" s="1">
        <v>6.9345136007868415</v>
      </c>
      <c r="B157" s="1">
        <v>7.0359897569364263</v>
      </c>
      <c r="C157" s="1">
        <v>7.0956225950216218</v>
      </c>
      <c r="D157" s="1">
        <v>7.1110271510261747</v>
      </c>
    </row>
    <row r="158" spans="1:4">
      <c r="A158" s="1">
        <v>6.8352719254582022</v>
      </c>
      <c r="B158" s="1">
        <v>6.9463392551402938</v>
      </c>
      <c r="C158" s="1">
        <v>7.0059522868873829</v>
      </c>
      <c r="D158" s="1">
        <v>7.0230053972499347</v>
      </c>
    </row>
    <row r="159" spans="1:4">
      <c r="A159" s="1">
        <v>6.7309598319046113</v>
      </c>
      <c r="B159" s="1">
        <v>6.8523945902577852</v>
      </c>
      <c r="C159" s="1">
        <v>6.9147080016246569</v>
      </c>
      <c r="D159" s="1">
        <v>6.934654971046216</v>
      </c>
    </row>
    <row r="160" spans="1:4">
      <c r="A160" s="1">
        <v>6.6226905525126512</v>
      </c>
      <c r="B160" s="1">
        <v>6.7548603177930202</v>
      </c>
      <c r="C160" s="1">
        <v>6.8217427334746183</v>
      </c>
      <c r="D160" s="1">
        <v>6.8454267385589453</v>
      </c>
    </row>
    <row r="161" spans="1:4">
      <c r="A161" s="1">
        <v>6.5108398014493609</v>
      </c>
      <c r="B161" s="1">
        <v>6.6543979659782488</v>
      </c>
      <c r="C161" s="1">
        <v>6.7267598002600799</v>
      </c>
      <c r="D161" s="1">
        <v>6.7545852979708423</v>
      </c>
    </row>
    <row r="162" spans="1:4">
      <c r="A162" s="1">
        <v>6.396042344810998</v>
      </c>
      <c r="B162" s="1">
        <v>6.5510106015735108</v>
      </c>
      <c r="C162" s="1">
        <v>6.6293076400737485</v>
      </c>
      <c r="D162" s="1">
        <v>6.6616234092292297</v>
      </c>
    </row>
    <row r="163" spans="1:4">
      <c r="A163" s="1">
        <v>6.2787307427469816</v>
      </c>
      <c r="B163" s="1">
        <v>6.4447784148194787</v>
      </c>
      <c r="C163" s="1">
        <v>6.529224965627332</v>
      </c>
      <c r="D163" s="1">
        <v>6.5667320289862197</v>
      </c>
    </row>
    <row r="164" spans="1:4">
      <c r="A164" s="1">
        <v>6.1581211503374949</v>
      </c>
      <c r="B164" s="1">
        <v>6.3357987833253659</v>
      </c>
      <c r="C164" s="1">
        <v>6.4268527070353691</v>
      </c>
      <c r="D164" s="1">
        <v>6.4695716724419983</v>
      </c>
    </row>
    <row r="165" spans="1:4">
      <c r="A165" s="1">
        <v>6.0336649632031767</v>
      </c>
      <c r="B165" s="1">
        <v>6.2252058659659024</v>
      </c>
      <c r="C165" s="1">
        <v>6.321432716647859</v>
      </c>
      <c r="D165" s="1">
        <v>6.369568346596548</v>
      </c>
    </row>
    <row r="166" spans="1:4">
      <c r="A166" s="1">
        <v>5.9068950605569688</v>
      </c>
      <c r="B166" s="1">
        <v>6.111228898234156</v>
      </c>
      <c r="C166" s="1">
        <v>6.213065962065718</v>
      </c>
      <c r="D166" s="1">
        <v>6.2660434459362291</v>
      </c>
    </row>
    <row r="167" spans="1:4">
      <c r="A167" s="1">
        <v>5.7771149464484584</v>
      </c>
      <c r="B167" s="1">
        <v>5.9936874754283567</v>
      </c>
      <c r="C167" s="1">
        <v>6.1016439854903135</v>
      </c>
      <c r="D167" s="1">
        <v>6.1591459278540475</v>
      </c>
    </row>
    <row r="168" spans="1:4">
      <c r="A168" s="1">
        <v>5.6430478043287584</v>
      </c>
      <c r="B168" s="1">
        <v>5.8733903623941215</v>
      </c>
      <c r="C168" s="1">
        <v>5.9866911360592292</v>
      </c>
      <c r="D168" s="1">
        <v>6.0494893719335563</v>
      </c>
    </row>
    <row r="169" spans="1:4">
      <c r="A169" s="1">
        <v>5.504498047526627</v>
      </c>
      <c r="B169" s="1">
        <v>5.7487615372999556</v>
      </c>
      <c r="C169" s="1">
        <v>5.8671904410212994</v>
      </c>
      <c r="D169" s="1">
        <v>5.9355727577339703</v>
      </c>
    </row>
    <row r="170" spans="1:4">
      <c r="A170" s="1">
        <v>5.3604608710501784</v>
      </c>
      <c r="B170" s="1">
        <v>5.6196254328560924</v>
      </c>
      <c r="C170" s="1">
        <v>5.7441442802773821</v>
      </c>
      <c r="D170" s="1">
        <v>5.8174926505450673</v>
      </c>
    </row>
    <row r="171" spans="1:4">
      <c r="A171" s="1">
        <v>5.2130127788080092</v>
      </c>
      <c r="B171" s="1">
        <v>5.4851817713873769</v>
      </c>
      <c r="C171" s="1">
        <v>5.6160972451781976</v>
      </c>
      <c r="D171" s="1">
        <v>5.6948683279824559</v>
      </c>
    </row>
    <row r="172" spans="1:4">
      <c r="A172" s="1">
        <v>5.0653929615619919</v>
      </c>
      <c r="B172" s="1">
        <v>5.3513517389928014</v>
      </c>
      <c r="C172" s="1">
        <v>5.4857640022849479</v>
      </c>
      <c r="D172" s="1">
        <v>5.5700523303932146</v>
      </c>
    </row>
    <row r="173" spans="1:4">
      <c r="A173" s="1">
        <v>4.9124346333755744</v>
      </c>
      <c r="B173" s="1">
        <v>5.2139160096440227</v>
      </c>
      <c r="C173" s="1">
        <v>5.3554898329033849</v>
      </c>
      <c r="D173" s="1">
        <v>5.4442009888641598</v>
      </c>
    </row>
    <row r="174" spans="1:4">
      <c r="A174" s="1">
        <v>6.4809693767539605</v>
      </c>
      <c r="B174" s="1">
        <v>6.6725780883478318</v>
      </c>
      <c r="C174" s="1">
        <v>6.7184352525076676</v>
      </c>
      <c r="D174" s="1">
        <v>6.7285485620283367</v>
      </c>
    </row>
    <row r="175" spans="1:4">
      <c r="A175" s="1">
        <v>6.4314280993167827</v>
      </c>
      <c r="B175" s="1">
        <v>6.5965531142114751</v>
      </c>
      <c r="C175" s="1">
        <v>6.6586313746095138</v>
      </c>
      <c r="D175" s="1">
        <v>6.6859028901569024</v>
      </c>
    </row>
    <row r="176" spans="1:4">
      <c r="A176" s="1">
        <v>6.3390139451111081</v>
      </c>
      <c r="B176" s="1">
        <v>6.4964868292921505</v>
      </c>
      <c r="C176" s="1">
        <v>6.5692334142835023</v>
      </c>
      <c r="D176" s="1">
        <v>6.6053050461411091</v>
      </c>
    </row>
    <row r="177" spans="1:4">
      <c r="A177" s="1">
        <v>6.2257226986841667</v>
      </c>
      <c r="B177" s="1">
        <v>6.3879234669734366</v>
      </c>
      <c r="C177" s="1">
        <v>6.4682734645251001</v>
      </c>
      <c r="D177" s="1">
        <v>6.510705830235076</v>
      </c>
    </row>
    <row r="178" spans="1:4">
      <c r="A178" s="1">
        <v>6.1021248557345258</v>
      </c>
      <c r="B178" s="1">
        <v>6.2746196190912382</v>
      </c>
      <c r="C178" s="1">
        <v>6.360896216074921</v>
      </c>
      <c r="D178" s="1">
        <v>6.408596076462783</v>
      </c>
    </row>
    <row r="179" spans="1:4">
      <c r="A179" s="1">
        <v>5.9722676536141526</v>
      </c>
      <c r="B179" s="1">
        <v>6.1577890862820492</v>
      </c>
      <c r="C179" s="1">
        <v>6.2490515288050847</v>
      </c>
      <c r="D179" s="1">
        <v>6.3018543722695863</v>
      </c>
    </row>
    <row r="180" spans="1:4">
      <c r="A180" s="1">
        <v>5.838748373092578</v>
      </c>
      <c r="B180" s="1">
        <v>6.0375460120858264</v>
      </c>
      <c r="C180" s="1">
        <v>6.1334111559110225</v>
      </c>
      <c r="D180" s="1">
        <v>6.1911994197015181</v>
      </c>
    </row>
    <row r="181" spans="1:4">
      <c r="A181" s="1">
        <v>5.7024822350923223</v>
      </c>
      <c r="B181" s="1">
        <v>5.9140256516963285</v>
      </c>
      <c r="C181" s="1">
        <v>6.0151081606458368</v>
      </c>
      <c r="D181" s="1">
        <v>6.0767496406240005</v>
      </c>
    </row>
    <row r="182" spans="1:4">
      <c r="A182" s="1">
        <v>5.5627566574000786</v>
      </c>
      <c r="B182" s="1">
        <v>5.7881966630197423</v>
      </c>
      <c r="C182" s="1">
        <v>5.893573138568593</v>
      </c>
      <c r="D182" s="1">
        <v>5.9597519083517829</v>
      </c>
    </row>
    <row r="183" spans="1:4">
      <c r="A183" s="1">
        <v>5.4210277756674827</v>
      </c>
      <c r="B183" s="1">
        <v>5.6597356024560117</v>
      </c>
      <c r="C183" s="1">
        <v>5.7695176366590877</v>
      </c>
      <c r="D183" s="1">
        <v>5.8405890725477487</v>
      </c>
    </row>
    <row r="184" spans="1:4">
      <c r="A184" s="1">
        <v>5.2756107647445729</v>
      </c>
      <c r="B184" s="1">
        <v>5.5275783495053927</v>
      </c>
      <c r="C184" s="1">
        <v>5.6423754757990503</v>
      </c>
      <c r="D184" s="1">
        <v>5.7192318188422293</v>
      </c>
    </row>
    <row r="185" spans="1:4">
      <c r="A185" s="1">
        <v>5.1272668183188985</v>
      </c>
      <c r="B185" s="1">
        <v>5.3927145356762951</v>
      </c>
      <c r="C185" s="1">
        <v>5.512244009684343</v>
      </c>
      <c r="D185" s="1">
        <v>5.5948122759940047</v>
      </c>
    </row>
    <row r="186" spans="1:4">
      <c r="A186" s="1">
        <v>4.9757074635371801</v>
      </c>
      <c r="B186" s="1">
        <v>5.2545239086856999</v>
      </c>
      <c r="C186" s="1">
        <v>5.3802293369380374</v>
      </c>
      <c r="D186" s="1">
        <v>5.4672380207875673</v>
      </c>
    </row>
    <row r="187" spans="1:4">
      <c r="A187" s="1">
        <v>4.8203000022721092</v>
      </c>
      <c r="B187" s="1">
        <v>5.1127725211053701</v>
      </c>
      <c r="C187" s="1">
        <v>5.2437075866617908</v>
      </c>
      <c r="D187" s="1">
        <v>5.3371396627245611</v>
      </c>
    </row>
    <row r="188" spans="1:4">
      <c r="A188" s="1">
        <v>4.6602201948197921</v>
      </c>
      <c r="B188" s="1">
        <v>4.9663717305245987</v>
      </c>
      <c r="C188" s="1">
        <v>5.1039404850830214</v>
      </c>
      <c r="D188" s="1">
        <v>5.2014517491217189</v>
      </c>
    </row>
    <row r="189" spans="1:4">
      <c r="A189" s="1">
        <v>4.4952250901062207</v>
      </c>
      <c r="B189" s="1">
        <v>4.8148333648478756</v>
      </c>
      <c r="C189" s="1">
        <v>4.9577796299419239</v>
      </c>
      <c r="D189" s="1">
        <v>5.0617162931598969</v>
      </c>
    </row>
    <row r="190" spans="1:4">
      <c r="A190" s="1">
        <v>4.3275224027168209</v>
      </c>
      <c r="B190" s="1">
        <v>4.6611214276988449</v>
      </c>
      <c r="C190" s="1">
        <v>4.8096270418940499</v>
      </c>
      <c r="D190" s="1">
        <v>4.9189315586763094</v>
      </c>
    </row>
    <row r="191" spans="1:4">
      <c r="A191" s="1">
        <v>4.159236233412904</v>
      </c>
      <c r="B191" s="1">
        <v>4.5073970576089506</v>
      </c>
      <c r="C191" s="1">
        <v>4.6611024736342541</v>
      </c>
      <c r="D191" s="1">
        <v>4.7760470711817797</v>
      </c>
    </row>
    <row r="192" spans="1:4">
      <c r="A192" s="1">
        <v>3.9858888166395592</v>
      </c>
      <c r="B192" s="1">
        <v>4.3497048106562106</v>
      </c>
      <c r="C192" s="1">
        <v>4.5077074848798402</v>
      </c>
      <c r="D192" s="1">
        <v>4.6302651112334052</v>
      </c>
    </row>
    <row r="194" spans="2:96">
      <c r="B194" s="1">
        <v>8.3339306743966581</v>
      </c>
      <c r="C194" s="1">
        <v>8.2899677916867329</v>
      </c>
      <c r="D194" s="1">
        <v>8.2452658394574616</v>
      </c>
      <c r="E194" s="1">
        <v>8.1997277588070556</v>
      </c>
      <c r="F194" s="1">
        <v>8.1515537045429749</v>
      </c>
      <c r="G194" s="1">
        <v>8.1028794348693776</v>
      </c>
      <c r="H194" s="1">
        <v>8.0514998191327454</v>
      </c>
      <c r="I194" s="1">
        <v>7.9980805257764214</v>
      </c>
      <c r="J194" s="1">
        <v>7.9430491110084072</v>
      </c>
      <c r="K194" s="1">
        <v>7.8862537726439683</v>
      </c>
      <c r="L194" s="1">
        <v>7.8271559510597202</v>
      </c>
      <c r="M194" s="1">
        <v>7.7654748296279088</v>
      </c>
      <c r="N194" s="1">
        <v>7.7014643636735052</v>
      </c>
      <c r="O194" s="1">
        <v>7.6365280140830052</v>
      </c>
      <c r="P194" s="1">
        <v>7.5696430653593163</v>
      </c>
      <c r="Q194" s="1">
        <v>7.5007440445986688</v>
      </c>
      <c r="R194" s="1">
        <v>7.4335618346479615</v>
      </c>
      <c r="S194" s="1">
        <v>7.3639314730018368</v>
      </c>
      <c r="T194" s="1">
        <v>7.2929202996000058</v>
      </c>
      <c r="U194" s="1">
        <v>8.039453778961736</v>
      </c>
      <c r="V194" s="1">
        <v>7.9795483747040947</v>
      </c>
      <c r="W194" s="1">
        <v>7.9194964878630616</v>
      </c>
      <c r="X194" s="1">
        <v>7.8586214016324822</v>
      </c>
      <c r="Y194" s="1">
        <v>7.7959078113015199</v>
      </c>
      <c r="Z194" s="1">
        <v>7.7315081835960253</v>
      </c>
      <c r="AA194" s="1">
        <v>7.6647171715535265</v>
      </c>
      <c r="AB194" s="1">
        <v>7.596959772450969</v>
      </c>
      <c r="AC194" s="1">
        <v>7.5260548247731114</v>
      </c>
      <c r="AD194" s="1">
        <v>7.4531041984322091</v>
      </c>
      <c r="AE194" s="1">
        <v>7.3779069980423166</v>
      </c>
      <c r="AF194" s="1">
        <v>7.3003998116713333</v>
      </c>
      <c r="AG194" s="1">
        <v>7.2208138967854909</v>
      </c>
      <c r="AH194" s="1">
        <v>7.1383342820710194</v>
      </c>
      <c r="AI194" s="1">
        <v>7.0528093281405617</v>
      </c>
      <c r="AJ194" s="1">
        <v>6.963825590441262</v>
      </c>
      <c r="AK194" s="1">
        <v>6.8697947636498178</v>
      </c>
      <c r="AL194" s="1">
        <v>6.7739326474676451</v>
      </c>
      <c r="AM194" s="1">
        <v>6.6782724823749229</v>
      </c>
      <c r="AN194" s="1">
        <v>7.6308954814219891</v>
      </c>
      <c r="AO194" s="1">
        <v>7.5515231875045883</v>
      </c>
      <c r="AP194" s="1">
        <v>7.471995401974822</v>
      </c>
      <c r="AQ194" s="1">
        <v>7.3914996758951421</v>
      </c>
      <c r="AR194" s="1">
        <v>7.3090549851864077</v>
      </c>
      <c r="AS194" s="1">
        <v>7.2245848537315309</v>
      </c>
      <c r="AT194" s="1">
        <v>7.1376072705046303</v>
      </c>
      <c r="AU194" s="1">
        <v>7.0482863931061255</v>
      </c>
      <c r="AV194" s="1">
        <v>6.9560146706996724</v>
      </c>
      <c r="AW194" s="1">
        <v>6.8612236626681788</v>
      </c>
      <c r="AX194" s="1">
        <v>6.7642434017127577</v>
      </c>
      <c r="AY194" s="1">
        <v>6.6640399384028406</v>
      </c>
      <c r="AZ194" s="1">
        <v>6.5604805193804809</v>
      </c>
      <c r="BA194" s="1">
        <v>6.4527521649644575</v>
      </c>
      <c r="BB194" s="1">
        <v>6.3413157945964729</v>
      </c>
      <c r="BC194" s="1">
        <v>6.2244812653036323</v>
      </c>
      <c r="BD194" s="1">
        <v>6.102433705681336</v>
      </c>
      <c r="BE194" s="1">
        <v>5.9783357574574252</v>
      </c>
      <c r="BF194" s="1">
        <v>5.8539171285993783</v>
      </c>
      <c r="BG194" s="1">
        <v>7.1023307801015436</v>
      </c>
      <c r="BH194" s="1">
        <v>7.0262062970831183</v>
      </c>
      <c r="BI194" s="1">
        <v>6.9345136007868415</v>
      </c>
      <c r="BJ194" s="1">
        <v>6.8352719254582022</v>
      </c>
      <c r="BK194" s="1">
        <v>6.7309598319046113</v>
      </c>
      <c r="BL194" s="1">
        <v>6.6226905525126512</v>
      </c>
      <c r="BM194" s="1">
        <v>6.5108398014493609</v>
      </c>
      <c r="BN194" s="1">
        <v>6.396042344810998</v>
      </c>
      <c r="BO194" s="1">
        <v>6.2787307427469816</v>
      </c>
      <c r="BP194" s="1">
        <v>6.1581211503374949</v>
      </c>
      <c r="BQ194" s="1">
        <v>6.0336649632031767</v>
      </c>
      <c r="BR194" s="1">
        <v>5.9068950605569688</v>
      </c>
      <c r="BS194" s="1">
        <v>5.7771149464484584</v>
      </c>
      <c r="BT194" s="1">
        <v>5.6430478043287584</v>
      </c>
      <c r="BU194" s="1">
        <v>5.504498047526627</v>
      </c>
      <c r="BV194" s="1">
        <v>5.3604608710501784</v>
      </c>
      <c r="BW194" s="1">
        <v>5.2130127788080092</v>
      </c>
      <c r="BX194" s="1">
        <v>5.0653929615619919</v>
      </c>
      <c r="BY194" s="1">
        <v>4.9124346333755744</v>
      </c>
      <c r="BZ194" s="1">
        <v>6.4809693767539605</v>
      </c>
      <c r="CA194" s="1">
        <v>6.4314280993167827</v>
      </c>
      <c r="CB194" s="1">
        <v>6.3390139451111081</v>
      </c>
      <c r="CC194" s="1">
        <v>6.2257226986841667</v>
      </c>
      <c r="CD194" s="1">
        <v>6.1021248557345258</v>
      </c>
      <c r="CE194" s="1">
        <v>5.9722676536141526</v>
      </c>
      <c r="CF194" s="1">
        <v>5.838748373092578</v>
      </c>
      <c r="CG194" s="1">
        <v>5.7024822350923223</v>
      </c>
      <c r="CH194" s="1">
        <v>5.5627566574000786</v>
      </c>
      <c r="CI194" s="1">
        <v>5.4210277756674827</v>
      </c>
      <c r="CJ194" s="1">
        <v>5.2756107647445729</v>
      </c>
      <c r="CK194" s="1">
        <v>5.1272668183188985</v>
      </c>
      <c r="CL194" s="1">
        <v>4.9757074635371801</v>
      </c>
      <c r="CM194" s="1">
        <v>4.8203000022721092</v>
      </c>
      <c r="CN194" s="1">
        <v>4.6602201948197921</v>
      </c>
      <c r="CO194" s="1">
        <v>4.4952250901062207</v>
      </c>
      <c r="CP194" s="1">
        <v>4.3275224027168209</v>
      </c>
      <c r="CQ194" s="1">
        <v>4.159236233412904</v>
      </c>
      <c r="CR194" s="1">
        <v>3.9858888166395592</v>
      </c>
    </row>
    <row r="195" spans="2:96">
      <c r="B195" s="1">
        <v>8.3359991776081301</v>
      </c>
      <c r="C195" s="1">
        <v>8.2930751401228644</v>
      </c>
      <c r="D195" s="1">
        <v>8.2508345799966847</v>
      </c>
      <c r="E195" s="1">
        <v>8.206690981021632</v>
      </c>
      <c r="F195" s="1">
        <v>8.1613680022349744</v>
      </c>
      <c r="G195" s="1">
        <v>8.1142772965615855</v>
      </c>
      <c r="H195" s="1">
        <v>8.0656917280932703</v>
      </c>
      <c r="I195" s="1">
        <v>8.0169080439720748</v>
      </c>
      <c r="J195" s="1">
        <v>7.9644670611858315</v>
      </c>
      <c r="K195" s="1">
        <v>7.9093313360490098</v>
      </c>
      <c r="L195" s="1">
        <v>7.8549554791902114</v>
      </c>
      <c r="M195" s="1">
        <v>7.7965882082118494</v>
      </c>
      <c r="N195" s="1">
        <v>7.7392795518617143</v>
      </c>
      <c r="O195" s="1">
        <v>7.6790370374603594</v>
      </c>
      <c r="P195" s="1">
        <v>7.6158764361834042</v>
      </c>
      <c r="Q195" s="1">
        <v>7.5533124889002412</v>
      </c>
      <c r="R195" s="1">
        <v>7.4921315335815697</v>
      </c>
      <c r="S195" s="1">
        <v>7.429170678793974</v>
      </c>
      <c r="T195" s="1">
        <v>7.3640253968504483</v>
      </c>
      <c r="U195" s="1">
        <v>8.0587296207517198</v>
      </c>
      <c r="V195" s="1">
        <v>8.0018634626925245</v>
      </c>
      <c r="W195" s="1">
        <v>7.9455128986344246</v>
      </c>
      <c r="X195" s="1">
        <v>7.8883480101780492</v>
      </c>
      <c r="Y195" s="1">
        <v>7.8302998983788283</v>
      </c>
      <c r="Z195" s="1">
        <v>7.7701005476952343</v>
      </c>
      <c r="AA195" s="1">
        <v>7.7088116742973289</v>
      </c>
      <c r="AB195" s="1">
        <v>7.6455303382392881</v>
      </c>
      <c r="AC195" s="1">
        <v>7.5805030149573041</v>
      </c>
      <c r="AD195" s="1">
        <v>7.5135505203463371</v>
      </c>
      <c r="AE195" s="1">
        <v>7.4447628188026735</v>
      </c>
      <c r="AF195" s="1">
        <v>7.3741065088040125</v>
      </c>
      <c r="AG195" s="1">
        <v>7.3013338954487939</v>
      </c>
      <c r="AH195" s="1">
        <v>7.226264711895694</v>
      </c>
      <c r="AI195" s="1">
        <v>7.1486026548060932</v>
      </c>
      <c r="AJ195" s="1">
        <v>7.068074489907648</v>
      </c>
      <c r="AK195" s="1">
        <v>6.9841310920920465</v>
      </c>
      <c r="AL195" s="1">
        <v>6.8986045274751175</v>
      </c>
      <c r="AM195" s="1">
        <v>6.8128799480900559</v>
      </c>
      <c r="AN195" s="1">
        <v>7.6773331514199015</v>
      </c>
      <c r="AO195" s="1">
        <v>7.6025049151873691</v>
      </c>
      <c r="AP195" s="1">
        <v>7.5285439208086968</v>
      </c>
      <c r="AQ195" s="1">
        <v>7.4540059381037906</v>
      </c>
      <c r="AR195" s="1">
        <v>7.3786703852079834</v>
      </c>
      <c r="AS195" s="1">
        <v>7.3017243115303359</v>
      </c>
      <c r="AT195" s="1">
        <v>7.2228724770698394</v>
      </c>
      <c r="AU195" s="1">
        <v>7.1417318947671413</v>
      </c>
      <c r="AV195" s="1">
        <v>7.0587296207517198</v>
      </c>
      <c r="AW195" s="1">
        <v>6.9731555736394029</v>
      </c>
      <c r="AX195" s="1">
        <v>6.8855195277049566</v>
      </c>
      <c r="AY195" s="1">
        <v>6.7956506492991364</v>
      </c>
      <c r="AZ195" s="1">
        <v>6.7034805345153456</v>
      </c>
      <c r="BA195" s="1">
        <v>6.6081300675103023</v>
      </c>
      <c r="BB195" s="1">
        <v>6.5084219736424691</v>
      </c>
      <c r="BC195" s="1">
        <v>6.4042519881169051</v>
      </c>
      <c r="BD195" s="1">
        <v>6.2955670999624793</v>
      </c>
      <c r="BE195" s="1">
        <v>6.1845210858529107</v>
      </c>
      <c r="BF195" s="1">
        <v>6.0726174765452363</v>
      </c>
      <c r="BG195" s="1">
        <v>7.1887879126374692</v>
      </c>
      <c r="BH195" s="1">
        <v>7.1192228869235832</v>
      </c>
      <c r="BI195" s="1">
        <v>7.0359897569364263</v>
      </c>
      <c r="BJ195" s="1">
        <v>6.9463392551402938</v>
      </c>
      <c r="BK195" s="1">
        <v>6.8523945902577852</v>
      </c>
      <c r="BL195" s="1">
        <v>6.7548603177930202</v>
      </c>
      <c r="BM195" s="1">
        <v>6.6543979659782488</v>
      </c>
      <c r="BN195" s="1">
        <v>6.5510106015735108</v>
      </c>
      <c r="BO195" s="1">
        <v>6.4447784148194787</v>
      </c>
      <c r="BP195" s="1">
        <v>6.3357987833253659</v>
      </c>
      <c r="BQ195" s="1">
        <v>6.2252058659659024</v>
      </c>
      <c r="BR195" s="1">
        <v>6.111228898234156</v>
      </c>
      <c r="BS195" s="1">
        <v>5.9936874754283567</v>
      </c>
      <c r="BT195" s="1">
        <v>5.8733903623941215</v>
      </c>
      <c r="BU195" s="1">
        <v>5.7487615372999556</v>
      </c>
      <c r="BV195" s="1">
        <v>5.6196254328560924</v>
      </c>
      <c r="BW195" s="1">
        <v>5.4851817713873769</v>
      </c>
      <c r="BX195" s="1">
        <v>5.3513517389928014</v>
      </c>
      <c r="BY195" s="1">
        <v>5.2139160096440227</v>
      </c>
      <c r="BZ195" s="1">
        <v>6.6725780883478318</v>
      </c>
      <c r="CA195" s="1">
        <v>6.5965531142114751</v>
      </c>
      <c r="CB195" s="1">
        <v>6.4964868292921505</v>
      </c>
      <c r="CC195" s="1">
        <v>6.3879234669734366</v>
      </c>
      <c r="CD195" s="1">
        <v>6.2746196190912382</v>
      </c>
      <c r="CE195" s="1">
        <v>6.1577890862820492</v>
      </c>
      <c r="CF195" s="1">
        <v>6.0375460120858264</v>
      </c>
      <c r="CG195" s="1">
        <v>5.9140256516963285</v>
      </c>
      <c r="CH195" s="1">
        <v>5.7881966630197423</v>
      </c>
      <c r="CI195" s="1">
        <v>5.6597356024560117</v>
      </c>
      <c r="CJ195" s="1">
        <v>5.5275783495053927</v>
      </c>
      <c r="CK195" s="1">
        <v>5.3927145356762951</v>
      </c>
      <c r="CL195" s="1">
        <v>5.2545239086856999</v>
      </c>
      <c r="CM195" s="1">
        <v>5.1127725211053701</v>
      </c>
      <c r="CN195" s="1">
        <v>4.9663717305245987</v>
      </c>
      <c r="CO195" s="1">
        <v>4.8148333648478756</v>
      </c>
      <c r="CP195" s="1">
        <v>4.6611214276988449</v>
      </c>
      <c r="CQ195" s="1">
        <v>4.5073970576089506</v>
      </c>
      <c r="CR195" s="1">
        <v>4.3497048106562106</v>
      </c>
    </row>
    <row r="196" spans="2:96">
      <c r="B196" s="1">
        <v>8.3586770845129745</v>
      </c>
      <c r="C196" s="1">
        <v>8.3169553069450206</v>
      </c>
      <c r="D196" s="1">
        <v>8.2748733833703731</v>
      </c>
      <c r="E196" s="1">
        <v>8.2332246263047679</v>
      </c>
      <c r="F196" s="1">
        <v>8.1892656689345475</v>
      </c>
      <c r="G196" s="1">
        <v>8.1436392352745433</v>
      </c>
      <c r="H196" s="1">
        <v>8.0967362604624693</v>
      </c>
      <c r="I196" s="1">
        <v>8.0489853025707117</v>
      </c>
      <c r="J196" s="1">
        <v>7.9993611174177728</v>
      </c>
      <c r="K196" s="1">
        <v>7.9483885115720065</v>
      </c>
      <c r="L196" s="1">
        <v>7.8955275154794418</v>
      </c>
      <c r="M196" s="1">
        <v>7.8397356565390641</v>
      </c>
      <c r="N196" s="1">
        <v>7.7832888462925078</v>
      </c>
      <c r="O196" s="1">
        <v>7.7241037565550092</v>
      </c>
      <c r="P196" s="1">
        <v>7.6646701755809339</v>
      </c>
      <c r="Q196" s="1">
        <v>7.6057143616383671</v>
      </c>
      <c r="R196" s="1">
        <v>7.5453813484943622</v>
      </c>
      <c r="S196" s="1">
        <v>7.483359036280687</v>
      </c>
      <c r="T196" s="1">
        <v>7.4205168312286167</v>
      </c>
      <c r="U196" s="1">
        <v>8.0843975191411488</v>
      </c>
      <c r="V196" s="1">
        <v>8.0295055254265773</v>
      </c>
      <c r="W196" s="1">
        <v>7.9752295502316839</v>
      </c>
      <c r="X196" s="1">
        <v>7.9206032904499839</v>
      </c>
      <c r="Y196" s="1">
        <v>7.864493281739473</v>
      </c>
      <c r="Z196" s="1">
        <v>7.8071966607109475</v>
      </c>
      <c r="AA196" s="1">
        <v>7.748219046932781</v>
      </c>
      <c r="AB196" s="1">
        <v>7.6875022071370731</v>
      </c>
      <c r="AC196" s="1">
        <v>7.6256827812069687</v>
      </c>
      <c r="AD196" s="1">
        <v>7.561208750879949</v>
      </c>
      <c r="AE196" s="1">
        <v>7.4950723235504046</v>
      </c>
      <c r="AF196" s="1">
        <v>7.4272426022310363</v>
      </c>
      <c r="AG196" s="1">
        <v>7.3576109101584448</v>
      </c>
      <c r="AH196" s="1">
        <v>7.2858047638486321</v>
      </c>
      <c r="AI196" s="1">
        <v>7.211467624439142</v>
      </c>
      <c r="AJ196" s="1">
        <v>7.1341452198802946</v>
      </c>
      <c r="AK196" s="1">
        <v>7.0536929387849536</v>
      </c>
      <c r="AL196" s="1">
        <v>6.972272282903675</v>
      </c>
      <c r="AM196" s="1">
        <v>6.8910130888459502</v>
      </c>
      <c r="AN196" s="1">
        <v>7.7151757256769358</v>
      </c>
      <c r="AO196" s="1">
        <v>7.6444976731332455</v>
      </c>
      <c r="AP196" s="1">
        <v>7.5741933740763265</v>
      </c>
      <c r="AQ196" s="1">
        <v>7.5035183127240748</v>
      </c>
      <c r="AR196" s="1">
        <v>7.4317174896460134</v>
      </c>
      <c r="AS196" s="1">
        <v>7.358049119986747</v>
      </c>
      <c r="AT196" s="1">
        <v>7.2821914562755561</v>
      </c>
      <c r="AU196" s="1">
        <v>7.2050689642644592</v>
      </c>
      <c r="AV196" s="1">
        <v>7.1255137959041148</v>
      </c>
      <c r="AW196" s="1">
        <v>7.0437551269686791</v>
      </c>
      <c r="AX196" s="1">
        <v>6.9602376324940165</v>
      </c>
      <c r="AY196" s="1">
        <v>6.8742498227784035</v>
      </c>
      <c r="AZ196" s="1">
        <v>6.7858705864260971</v>
      </c>
      <c r="BA196" s="1">
        <v>6.6939818243212867</v>
      </c>
      <c r="BB196" s="1">
        <v>6.5990857703753134</v>
      </c>
      <c r="BC196" s="1">
        <v>6.5004285980235981</v>
      </c>
      <c r="BD196" s="1">
        <v>6.3976098193779602</v>
      </c>
      <c r="BE196" s="1">
        <v>6.2918570462314598</v>
      </c>
      <c r="BF196" s="1">
        <v>6.1854571574019257</v>
      </c>
      <c r="BG196" s="1">
        <v>7.2701662292606937</v>
      </c>
      <c r="BH196" s="1">
        <v>7.1840949308958404</v>
      </c>
      <c r="BI196" s="1">
        <v>7.0956225950216218</v>
      </c>
      <c r="BJ196" s="1">
        <v>7.0059522868873829</v>
      </c>
      <c r="BK196" s="1">
        <v>6.9147080016246569</v>
      </c>
      <c r="BL196" s="1">
        <v>6.8217427334746183</v>
      </c>
      <c r="BM196" s="1">
        <v>6.7267598002600799</v>
      </c>
      <c r="BN196" s="1">
        <v>6.6293076400737485</v>
      </c>
      <c r="BO196" s="1">
        <v>6.529224965627332</v>
      </c>
      <c r="BP196" s="1">
        <v>6.4268527070353691</v>
      </c>
      <c r="BQ196" s="1">
        <v>6.321432716647859</v>
      </c>
      <c r="BR196" s="1">
        <v>6.213065962065718</v>
      </c>
      <c r="BS196" s="1">
        <v>6.1016439854903135</v>
      </c>
      <c r="BT196" s="1">
        <v>5.9866911360592292</v>
      </c>
      <c r="BU196" s="1">
        <v>5.8671904410212994</v>
      </c>
      <c r="BV196" s="1">
        <v>5.7441442802773821</v>
      </c>
      <c r="BW196" s="1">
        <v>5.6160972451781976</v>
      </c>
      <c r="BX196" s="1">
        <v>5.4857640022849479</v>
      </c>
      <c r="BY196" s="1">
        <v>5.3554898329033849</v>
      </c>
      <c r="BZ196" s="1">
        <v>6.7184352525076676</v>
      </c>
      <c r="CA196" s="1">
        <v>6.6586313746095138</v>
      </c>
      <c r="CB196" s="1">
        <v>6.5692334142835023</v>
      </c>
      <c r="CC196" s="1">
        <v>6.4682734645251001</v>
      </c>
      <c r="CD196" s="1">
        <v>6.360896216074921</v>
      </c>
      <c r="CE196" s="1">
        <v>6.2490515288050847</v>
      </c>
      <c r="CF196" s="1">
        <v>6.1334111559110225</v>
      </c>
      <c r="CG196" s="1">
        <v>6.0151081606458368</v>
      </c>
      <c r="CH196" s="1">
        <v>5.893573138568593</v>
      </c>
      <c r="CI196" s="1">
        <v>5.7695176366590877</v>
      </c>
      <c r="CJ196" s="1">
        <v>5.6423754757990503</v>
      </c>
      <c r="CK196" s="1">
        <v>5.512244009684343</v>
      </c>
      <c r="CL196" s="1">
        <v>5.3802293369380374</v>
      </c>
      <c r="CM196" s="1">
        <v>5.2437075866617908</v>
      </c>
      <c r="CN196" s="1">
        <v>5.1039404850830214</v>
      </c>
      <c r="CO196" s="1">
        <v>4.9577796299419239</v>
      </c>
      <c r="CP196" s="1">
        <v>4.8096270418940499</v>
      </c>
      <c r="CQ196" s="1">
        <v>4.6611024736342541</v>
      </c>
      <c r="CR196" s="1">
        <v>4.5077074848798402</v>
      </c>
    </row>
    <row r="197" spans="2:96">
      <c r="B197" s="1">
        <v>8.3413157945964738</v>
      </c>
      <c r="C197" s="1">
        <v>8.2993329357625232</v>
      </c>
      <c r="D197" s="1">
        <v>8.258182160366097</v>
      </c>
      <c r="E197" s="1">
        <v>8.2151350454802614</v>
      </c>
      <c r="F197" s="1">
        <v>8.1721941284669306</v>
      </c>
      <c r="G197" s="1">
        <v>8.1276230495980286</v>
      </c>
      <c r="H197" s="1">
        <v>8.0813833174622847</v>
      </c>
      <c r="I197" s="1">
        <v>8.0340265237751094</v>
      </c>
      <c r="J197" s="1">
        <v>7.9843517598897282</v>
      </c>
      <c r="K197" s="1">
        <v>7.9340336084654588</v>
      </c>
      <c r="L197" s="1">
        <v>7.8824960773577404</v>
      </c>
      <c r="M197" s="1">
        <v>7.8284020784915933</v>
      </c>
      <c r="N197" s="1">
        <v>7.7733621792293341</v>
      </c>
      <c r="O197" s="1">
        <v>7.7164457645074593</v>
      </c>
      <c r="P197" s="1">
        <v>7.6574096491453805</v>
      </c>
      <c r="Q197" s="1">
        <v>7.5983855599492438</v>
      </c>
      <c r="R197" s="1">
        <v>7.5404796371211553</v>
      </c>
      <c r="S197" s="1">
        <v>7.4813279481525754</v>
      </c>
      <c r="T197" s="1">
        <v>7.4215052123605068</v>
      </c>
      <c r="U197" s="1">
        <v>8.0761304945430066</v>
      </c>
      <c r="V197" s="1">
        <v>8.0244446171313495</v>
      </c>
      <c r="W197" s="1">
        <v>7.9719527461065463</v>
      </c>
      <c r="X197" s="1">
        <v>7.9181299822988898</v>
      </c>
      <c r="Y197" s="1">
        <v>7.8630848253203594</v>
      </c>
      <c r="Z197" s="1">
        <v>7.8064852299874836</v>
      </c>
      <c r="AA197" s="1">
        <v>7.7485368735006706</v>
      </c>
      <c r="AB197" s="1">
        <v>7.6893532632422525</v>
      </c>
      <c r="AC197" s="1">
        <v>7.6278572326382541</v>
      </c>
      <c r="AD197" s="1">
        <v>7.5656235326393633</v>
      </c>
      <c r="AE197" s="1">
        <v>7.5009770535891995</v>
      </c>
      <c r="AF197" s="1">
        <v>7.4350316919291437</v>
      </c>
      <c r="AG197" s="1">
        <v>7.3670948931236584</v>
      </c>
      <c r="AH197" s="1">
        <v>7.2975416678181597</v>
      </c>
      <c r="AI197" s="1">
        <v>7.2253609803726597</v>
      </c>
      <c r="AJ197" s="1">
        <v>7.1498039382270226</v>
      </c>
      <c r="AK197" s="1">
        <v>7.0717715794167555</v>
      </c>
      <c r="AL197" s="1">
        <v>6.9928405962889189</v>
      </c>
      <c r="AM197" s="1">
        <v>6.9139144699364765</v>
      </c>
      <c r="AN197" s="1">
        <v>7.710929320444194</v>
      </c>
      <c r="AO197" s="1">
        <v>7.6464429384014991</v>
      </c>
      <c r="AP197" s="1">
        <v>7.5799207205926598</v>
      </c>
      <c r="AQ197" s="1">
        <v>7.5116695018181314</v>
      </c>
      <c r="AR197" s="1">
        <v>7.4420405490063049</v>
      </c>
      <c r="AS197" s="1">
        <v>7.3705871002466763</v>
      </c>
      <c r="AT197" s="1">
        <v>7.2974759933242117</v>
      </c>
      <c r="AU197" s="1">
        <v>7.2226644567176868</v>
      </c>
      <c r="AV197" s="1">
        <v>7.1455071714096627</v>
      </c>
      <c r="AW197" s="1">
        <v>7.0665495387619339</v>
      </c>
      <c r="AX197" s="1">
        <v>6.9856105723250979</v>
      </c>
      <c r="AY197" s="1">
        <v>6.9019266926520686</v>
      </c>
      <c r="AZ197" s="1">
        <v>6.8162081464758391</v>
      </c>
      <c r="BA197" s="1">
        <v>6.7274273821239534</v>
      </c>
      <c r="BB197" s="1">
        <v>6.6357350019459602</v>
      </c>
      <c r="BC197" s="1">
        <v>6.5406797728306438</v>
      </c>
      <c r="BD197" s="1">
        <v>6.442307271299053</v>
      </c>
      <c r="BE197" s="1">
        <v>6.3413751636446944</v>
      </c>
      <c r="BF197" s="1">
        <v>6.2394246180074306</v>
      </c>
      <c r="BG197" s="1">
        <v>7.2925440283335794</v>
      </c>
      <c r="BH197" s="1">
        <v>7.2004127011972461</v>
      </c>
      <c r="BI197" s="1">
        <v>7.1110271510261747</v>
      </c>
      <c r="BJ197" s="1">
        <v>7.0230053972499347</v>
      </c>
      <c r="BK197" s="1">
        <v>6.934654971046216</v>
      </c>
      <c r="BL197" s="1">
        <v>6.8454267385589453</v>
      </c>
      <c r="BM197" s="1">
        <v>6.7545852979708423</v>
      </c>
      <c r="BN197" s="1">
        <v>6.6616234092292297</v>
      </c>
      <c r="BO197" s="1">
        <v>6.5667320289862197</v>
      </c>
      <c r="BP197" s="1">
        <v>6.4695716724419983</v>
      </c>
      <c r="BQ197" s="1">
        <v>6.369568346596548</v>
      </c>
      <c r="BR197" s="1">
        <v>6.2660434459362291</v>
      </c>
      <c r="BS197" s="1">
        <v>6.1591459278540475</v>
      </c>
      <c r="BT197" s="1">
        <v>6.0494893719335563</v>
      </c>
      <c r="BU197" s="1">
        <v>5.9355727577339703</v>
      </c>
      <c r="BV197" s="1">
        <v>5.8174926505450673</v>
      </c>
      <c r="BW197" s="1">
        <v>5.6948683279824559</v>
      </c>
      <c r="BX197" s="1">
        <v>5.5700523303932146</v>
      </c>
      <c r="BY197" s="1">
        <v>5.4442009888641598</v>
      </c>
      <c r="BZ197" s="1">
        <v>6.7285485620283367</v>
      </c>
      <c r="CA197" s="1">
        <v>6.6859028901569024</v>
      </c>
      <c r="CB197" s="1">
        <v>6.6053050461411091</v>
      </c>
      <c r="CC197" s="1">
        <v>6.510705830235076</v>
      </c>
      <c r="CD197" s="1">
        <v>6.408596076462783</v>
      </c>
      <c r="CE197" s="1">
        <v>6.3018543722695863</v>
      </c>
      <c r="CF197" s="1">
        <v>6.1911994197015181</v>
      </c>
      <c r="CG197" s="1">
        <v>6.0767496406240005</v>
      </c>
      <c r="CH197" s="1">
        <v>5.9597519083517829</v>
      </c>
      <c r="CI197" s="1">
        <v>5.8405890725477487</v>
      </c>
      <c r="CJ197" s="1">
        <v>5.7192318188422293</v>
      </c>
      <c r="CK197" s="1">
        <v>5.5948122759940047</v>
      </c>
      <c r="CL197" s="1">
        <v>5.4672380207875673</v>
      </c>
      <c r="CM197" s="1">
        <v>5.3371396627245611</v>
      </c>
      <c r="CN197" s="1">
        <v>5.2014517491217189</v>
      </c>
      <c r="CO197" s="1">
        <v>5.0617162931598969</v>
      </c>
      <c r="CP197" s="1">
        <v>4.9189315586763094</v>
      </c>
      <c r="CQ197" s="1">
        <v>4.7760470711817797</v>
      </c>
      <c r="CR197" s="1">
        <v>4.6302651112334052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6"/>
  <sheetViews>
    <sheetView topLeftCell="A60" zoomScale="85" zoomScaleNormal="85" workbookViewId="0">
      <selection activeCell="A2" sqref="A2:C96"/>
    </sheetView>
  </sheetViews>
  <sheetFormatPr defaultRowHeight="14.4"/>
  <cols>
    <col min="16" max="16" width="13.77734375" customWidth="1"/>
  </cols>
  <sheetData>
    <row r="1" spans="1:23">
      <c r="A1" t="s">
        <v>19</v>
      </c>
      <c r="B1" t="s">
        <v>20</v>
      </c>
      <c r="C1" t="s">
        <v>21</v>
      </c>
      <c r="E1" t="s">
        <v>0</v>
      </c>
      <c r="F1" t="s">
        <v>1</v>
      </c>
      <c r="H1" t="s">
        <v>27</v>
      </c>
      <c r="I1" t="s">
        <v>28</v>
      </c>
      <c r="J1" t="s">
        <v>25</v>
      </c>
      <c r="K1" t="s">
        <v>24</v>
      </c>
      <c r="L1" t="s">
        <v>30</v>
      </c>
      <c r="M1" t="s">
        <v>31</v>
      </c>
      <c r="O1" t="s">
        <v>42</v>
      </c>
      <c r="P1" s="5">
        <f>Q1*10^8</f>
        <v>739817778.35993934</v>
      </c>
      <c r="Q1" s="19">
        <v>7.3981777835993929</v>
      </c>
      <c r="R1" s="5">
        <v>700000000.00000012</v>
      </c>
      <c r="T1" s="8">
        <v>5</v>
      </c>
    </row>
    <row r="2" spans="1:23">
      <c r="A2">
        <v>30000</v>
      </c>
      <c r="B2" s="1">
        <v>237900000</v>
      </c>
      <c r="C2">
        <v>16.190000000000001</v>
      </c>
      <c r="E2" s="5">
        <f>1+$P$2*(A2*$P$6)^(-$P$4)*COS($P$4*PI()/2)+$P$3*(A2*$P$6)^(-$P$5)*COS($P$5*PI()/2)</f>
        <v>3.3656649377279497</v>
      </c>
      <c r="F2" s="5">
        <f>$P$2*(A2*$P$6)^(-$P$4)*SIN($P$4*PI()/2)+$P$3*(A2*$P$6)^(-$P$5)*SIN($P$5*PI()/2)+($P$7*A2*$P$8)^-1</f>
        <v>1.393073084258224</v>
      </c>
      <c r="H2" s="1">
        <f>$P$1*E2/(E2^2+F2^2)</f>
        <v>187662985.7399016</v>
      </c>
      <c r="I2" s="5">
        <f>$P$1*F2/(E2^2+F2^2)</f>
        <v>77675068.428609967</v>
      </c>
      <c r="J2">
        <f>(H2^2+I2^2)^0.5</f>
        <v>203102960.27434891</v>
      </c>
      <c r="K2">
        <f>DEGREES(ATAN(I2/H2))</f>
        <v>22.48501766716403</v>
      </c>
      <c r="L2">
        <f t="shared" ref="L2:M33" si="0">ABS((J2-B2)/B2)</f>
        <v>0.14626750620282086</v>
      </c>
      <c r="M2">
        <f t="shared" si="0"/>
        <v>0.38882135065867995</v>
      </c>
      <c r="O2" t="s">
        <v>43</v>
      </c>
      <c r="P2" s="5">
        <f>Q2</f>
        <v>7.3661357479743508</v>
      </c>
      <c r="Q2" s="19">
        <v>7.3661357479743508</v>
      </c>
      <c r="R2" s="5">
        <v>6.9375783123541748</v>
      </c>
      <c r="T2" s="8">
        <v>5</v>
      </c>
    </row>
    <row r="3" spans="1:23">
      <c r="A3">
        <v>18720</v>
      </c>
      <c r="B3" s="1">
        <v>216760000</v>
      </c>
      <c r="C3">
        <v>16.91</v>
      </c>
      <c r="E3" s="5">
        <f t="shared" ref="E3:E66" si="1">1+$P$2*(A3*$P$6)^(-$P$4)*COS($P$4*PI()/2)+$P$3*(A3*$P$8)^(-$P$5)*COS($P$5*PI()/2)</f>
        <v>3.5159903889117121</v>
      </c>
      <c r="F3" s="5">
        <f t="shared" ref="F3:F66" si="2">$P$2*(A3*$P$6)^(-$P$4)*SIN($P$4*PI()/2)+$P$3*(A3*$P$8)^(-$P$5)*SIN($P$5*PI()/2)+($P$7*A3*$P$8)^-1</f>
        <v>1.2785087617692852</v>
      </c>
      <c r="H3" s="1">
        <f t="shared" ref="H3:H66" si="3">$P$1*E3/(E3^2+F3^2)</f>
        <v>185842278.464194</v>
      </c>
      <c r="I3" s="5">
        <f t="shared" ref="I3:I66" si="4">$P$1*F3/(E3^2+F3^2)</f>
        <v>67577255.635554478</v>
      </c>
      <c r="J3">
        <f t="shared" ref="J3:J66" si="5">(H3^2+I3^2)^0.5</f>
        <v>197747409.44951999</v>
      </c>
      <c r="K3">
        <f t="shared" ref="K3:K66" si="6">DEGREES(ATAN(I3/H3))</f>
        <v>19.98262871674056</v>
      </c>
      <c r="L3">
        <f t="shared" si="0"/>
        <v>8.7712634021406208E-2</v>
      </c>
      <c r="M3">
        <f t="shared" si="0"/>
        <v>0.18170483245065405</v>
      </c>
      <c r="O3" t="s">
        <v>44</v>
      </c>
      <c r="P3" s="5">
        <f>Q3</f>
        <v>3.600004108883871</v>
      </c>
      <c r="Q3" s="19">
        <v>3.600004108883871</v>
      </c>
      <c r="R3" s="5">
        <v>2.5138945654900691</v>
      </c>
      <c r="T3" s="8">
        <v>1</v>
      </c>
    </row>
    <row r="4" spans="1:23">
      <c r="A4">
        <v>11640</v>
      </c>
      <c r="B4" s="1">
        <v>197060000</v>
      </c>
      <c r="C4">
        <v>17.399999999999999</v>
      </c>
      <c r="E4" s="5">
        <f t="shared" si="1"/>
        <v>3.9001658281516414</v>
      </c>
      <c r="F4" s="5">
        <f t="shared" si="2"/>
        <v>1.4744850517197488</v>
      </c>
      <c r="H4" s="1">
        <f t="shared" si="3"/>
        <v>165967540.32153717</v>
      </c>
      <c r="I4" s="5">
        <f t="shared" si="4"/>
        <v>62745192.911650337</v>
      </c>
      <c r="J4">
        <f t="shared" si="5"/>
        <v>177432194.58120131</v>
      </c>
      <c r="K4">
        <f t="shared" si="6"/>
        <v>20.709450404250667</v>
      </c>
      <c r="L4">
        <f t="shared" si="0"/>
        <v>9.9603194046476634E-2</v>
      </c>
      <c r="M4">
        <f t="shared" si="0"/>
        <v>0.19019829909486602</v>
      </c>
      <c r="O4" t="s">
        <v>37</v>
      </c>
      <c r="P4" s="5">
        <f>Q4*10^(-1)</f>
        <v>0.29855337285955919</v>
      </c>
      <c r="Q4" s="19">
        <v>2.9855337285955916</v>
      </c>
      <c r="R4" s="5">
        <v>0.31189333045201928</v>
      </c>
      <c r="T4" s="8">
        <v>1</v>
      </c>
      <c r="W4" s="1"/>
    </row>
    <row r="5" spans="1:23">
      <c r="A5">
        <v>7260</v>
      </c>
      <c r="B5" s="1">
        <v>179400000</v>
      </c>
      <c r="C5">
        <v>18.09</v>
      </c>
      <c r="E5" s="5">
        <f t="shared" si="1"/>
        <v>4.3400689739964076</v>
      </c>
      <c r="F5" s="5">
        <f t="shared" si="2"/>
        <v>1.6991546042990593</v>
      </c>
      <c r="H5" s="1">
        <f t="shared" si="3"/>
        <v>147807031.20573348</v>
      </c>
      <c r="I5" s="5">
        <f t="shared" si="4"/>
        <v>57867052.142661326</v>
      </c>
      <c r="J5">
        <f t="shared" si="5"/>
        <v>158730949.08534428</v>
      </c>
      <c r="K5">
        <f t="shared" si="6"/>
        <v>21.380544600148031</v>
      </c>
      <c r="L5">
        <f t="shared" si="0"/>
        <v>0.11521210097355471</v>
      </c>
      <c r="M5">
        <f t="shared" si="0"/>
        <v>0.18189854063836547</v>
      </c>
      <c r="O5" t="s">
        <v>45</v>
      </c>
      <c r="P5" s="5">
        <f>Q5*10^(-1)</f>
        <v>0.63863932945098612</v>
      </c>
      <c r="Q5" s="19">
        <v>6.3863932945098609</v>
      </c>
      <c r="R5" s="5">
        <v>0.66078658828389303</v>
      </c>
      <c r="T5" s="8">
        <v>5</v>
      </c>
    </row>
    <row r="6" spans="1:23">
      <c r="A6">
        <v>4518</v>
      </c>
      <c r="B6" s="1">
        <v>162570000</v>
      </c>
      <c r="C6">
        <v>18.55</v>
      </c>
      <c r="E6" s="5">
        <f t="shared" si="1"/>
        <v>4.8494722100537508</v>
      </c>
      <c r="F6" s="5">
        <f t="shared" si="2"/>
        <v>1.959680266506578</v>
      </c>
      <c r="H6" s="1">
        <f t="shared" si="3"/>
        <v>131141220.02677222</v>
      </c>
      <c r="I6" s="5">
        <f t="shared" si="4"/>
        <v>52994398.128371634</v>
      </c>
      <c r="J6">
        <f t="shared" si="5"/>
        <v>141444073.12821078</v>
      </c>
      <c r="K6">
        <f t="shared" si="6"/>
        <v>22.003720487505074</v>
      </c>
      <c r="L6">
        <f t="shared" si="0"/>
        <v>0.12994972548311015</v>
      </c>
      <c r="M6">
        <f t="shared" si="0"/>
        <v>0.18618439285741634</v>
      </c>
      <c r="O6" t="s">
        <v>46</v>
      </c>
      <c r="P6" s="5">
        <f>Q6*10^(-3)</f>
        <v>1.3371310108895144E-3</v>
      </c>
      <c r="Q6" s="19">
        <v>1.3371310108895145</v>
      </c>
      <c r="R6" s="5">
        <v>1.0596037122152292E-3</v>
      </c>
      <c r="T6" s="8">
        <v>1</v>
      </c>
    </row>
    <row r="7" spans="1:23">
      <c r="A7">
        <v>2814</v>
      </c>
      <c r="B7" s="1">
        <v>147310000</v>
      </c>
      <c r="C7">
        <v>19.149999999999999</v>
      </c>
      <c r="E7" s="5">
        <f t="shared" si="1"/>
        <v>5.4357010276160018</v>
      </c>
      <c r="F7" s="5">
        <f t="shared" si="2"/>
        <v>2.2599851340492063</v>
      </c>
      <c r="H7" s="1">
        <f t="shared" si="3"/>
        <v>116043871.96908559</v>
      </c>
      <c r="I7" s="5">
        <f t="shared" si="4"/>
        <v>48247213.048555784</v>
      </c>
      <c r="J7">
        <f t="shared" si="5"/>
        <v>125674077.63150784</v>
      </c>
      <c r="K7">
        <f t="shared" si="6"/>
        <v>22.575929355089496</v>
      </c>
      <c r="L7">
        <f t="shared" si="0"/>
        <v>0.14687341231750836</v>
      </c>
      <c r="M7">
        <f t="shared" si="0"/>
        <v>0.17889970522660562</v>
      </c>
      <c r="O7" t="s">
        <v>47</v>
      </c>
      <c r="P7" s="5">
        <f>Q7*10^1</f>
        <v>10.076849672046329</v>
      </c>
      <c r="Q7" s="19">
        <v>1.0076849672046329</v>
      </c>
      <c r="R7" s="5">
        <v>14.719514378452837</v>
      </c>
      <c r="T7" s="8">
        <v>1</v>
      </c>
    </row>
    <row r="8" spans="1:23">
      <c r="A8">
        <v>1752</v>
      </c>
      <c r="B8" s="1">
        <v>132740000</v>
      </c>
      <c r="C8">
        <v>19.77</v>
      </c>
      <c r="E8" s="5">
        <f t="shared" si="1"/>
        <v>6.112149918209453</v>
      </c>
      <c r="F8" s="5">
        <f t="shared" si="2"/>
        <v>2.6071678035251944</v>
      </c>
      <c r="H8" s="1">
        <f t="shared" si="3"/>
        <v>102407551.32994017</v>
      </c>
      <c r="I8" s="5">
        <f t="shared" si="4"/>
        <v>43682447.950080581</v>
      </c>
      <c r="J8">
        <f t="shared" si="5"/>
        <v>111334912.890368</v>
      </c>
      <c r="K8">
        <f t="shared" si="6"/>
        <v>23.1009115421122</v>
      </c>
      <c r="L8">
        <f t="shared" si="0"/>
        <v>0.16125574137134246</v>
      </c>
      <c r="M8">
        <f t="shared" si="0"/>
        <v>0.1684831331366819</v>
      </c>
      <c r="O8" t="s">
        <v>55</v>
      </c>
      <c r="P8" s="5">
        <f>Q8*10^(-3)</f>
        <v>1.0439630378521796</v>
      </c>
      <c r="Q8" s="18">
        <v>1043.9630378521795</v>
      </c>
      <c r="R8" s="1"/>
      <c r="T8" s="1"/>
      <c r="V8">
        <v>124.94</v>
      </c>
    </row>
    <row r="9" spans="1:23">
      <c r="A9">
        <v>1092</v>
      </c>
      <c r="B9" s="1">
        <v>119620000</v>
      </c>
      <c r="C9">
        <v>20.27</v>
      </c>
      <c r="E9" s="5">
        <f t="shared" si="1"/>
        <v>6.8902894745719738</v>
      </c>
      <c r="F9" s="5">
        <f t="shared" si="2"/>
        <v>3.0074348216611111</v>
      </c>
      <c r="H9" s="1">
        <f t="shared" si="3"/>
        <v>90189149.263335079</v>
      </c>
      <c r="I9" s="5">
        <f t="shared" si="4"/>
        <v>39365252.944963515</v>
      </c>
      <c r="J9">
        <f t="shared" si="5"/>
        <v>98405821.902289361</v>
      </c>
      <c r="K9">
        <f t="shared" si="6"/>
        <v>23.58003615421228</v>
      </c>
      <c r="L9">
        <f t="shared" si="0"/>
        <v>0.17734641446004548</v>
      </c>
      <c r="M9">
        <f t="shared" si="0"/>
        <v>0.16329729423839567</v>
      </c>
      <c r="P9" s="5"/>
      <c r="R9" s="1"/>
      <c r="T9" s="1"/>
    </row>
    <row r="10" spans="1:23">
      <c r="A10">
        <v>678</v>
      </c>
      <c r="B10" s="1">
        <v>107160000</v>
      </c>
      <c r="C10">
        <v>20.83</v>
      </c>
      <c r="E10" s="5">
        <f t="shared" si="1"/>
        <v>7.7954039543891129</v>
      </c>
      <c r="F10" s="5">
        <f t="shared" si="2"/>
        <v>3.4742395058657713</v>
      </c>
      <c r="H10" s="1">
        <f t="shared" si="3"/>
        <v>79177434.083606422</v>
      </c>
      <c r="I10" s="5">
        <f t="shared" si="4"/>
        <v>35287635.005940527</v>
      </c>
      <c r="J10">
        <f t="shared" si="5"/>
        <v>86684965.549836367</v>
      </c>
      <c r="K10">
        <f t="shared" si="6"/>
        <v>24.021478027229254</v>
      </c>
      <c r="L10">
        <f t="shared" si="0"/>
        <v>0.19106975037480059</v>
      </c>
      <c r="M10">
        <f t="shared" si="0"/>
        <v>0.15321545978056916</v>
      </c>
      <c r="P10" s="5"/>
      <c r="R10" s="1"/>
      <c r="T10" s="1"/>
    </row>
    <row r="11" spans="1:23">
      <c r="A11">
        <v>424.2</v>
      </c>
      <c r="B11" s="1">
        <v>95929000</v>
      </c>
      <c r="C11">
        <v>21.22</v>
      </c>
      <c r="E11" s="5">
        <f t="shared" si="1"/>
        <v>8.822433984749944</v>
      </c>
      <c r="F11" s="5">
        <f t="shared" si="2"/>
        <v>4.0055426720478229</v>
      </c>
      <c r="H11" s="1">
        <f t="shared" si="3"/>
        <v>69525068.474248871</v>
      </c>
      <c r="I11" s="5">
        <f t="shared" si="4"/>
        <v>31565623.390555058</v>
      </c>
      <c r="J11">
        <f t="shared" si="5"/>
        <v>76355246.881817833</v>
      </c>
      <c r="K11">
        <f t="shared" si="6"/>
        <v>24.418897449555924</v>
      </c>
      <c r="L11">
        <f t="shared" si="0"/>
        <v>0.20404416931461986</v>
      </c>
      <c r="M11">
        <f t="shared" si="0"/>
        <v>0.15074917292911996</v>
      </c>
    </row>
    <row r="12" spans="1:23">
      <c r="A12">
        <v>264.60000000000002</v>
      </c>
      <c r="B12" s="1">
        <v>85644000</v>
      </c>
      <c r="C12">
        <v>22.06</v>
      </c>
      <c r="E12" s="5">
        <f t="shared" si="1"/>
        <v>10.014081015213893</v>
      </c>
      <c r="F12" s="5">
        <f t="shared" si="2"/>
        <v>4.624204242549637</v>
      </c>
      <c r="H12" s="1">
        <f t="shared" si="3"/>
        <v>60893355.419152282</v>
      </c>
      <c r="I12" s="5">
        <f t="shared" si="4"/>
        <v>28118737.21058692</v>
      </c>
      <c r="J12">
        <f t="shared" si="5"/>
        <v>67072081.498349577</v>
      </c>
      <c r="K12">
        <f t="shared" si="6"/>
        <v>24.786085789727593</v>
      </c>
      <c r="L12">
        <f t="shared" si="0"/>
        <v>0.21685019968299499</v>
      </c>
      <c r="M12">
        <f t="shared" si="0"/>
        <v>0.12357596508284655</v>
      </c>
      <c r="O12" t="s">
        <v>29</v>
      </c>
      <c r="P12" s="4">
        <f>SUM(L2:L96)+SUM(M2:M96)</f>
        <v>26.281342568896036</v>
      </c>
    </row>
    <row r="13" spans="1:23">
      <c r="A13">
        <v>164.4</v>
      </c>
      <c r="B13" s="1">
        <v>76052000</v>
      </c>
      <c r="C13">
        <v>22.68</v>
      </c>
      <c r="E13" s="5">
        <f t="shared" si="1"/>
        <v>11.401136407398468</v>
      </c>
      <c r="F13" s="5">
        <f t="shared" si="2"/>
        <v>5.3473411635733097</v>
      </c>
      <c r="H13" s="1">
        <f t="shared" si="3"/>
        <v>53189337.002785377</v>
      </c>
      <c r="I13" s="5">
        <f t="shared" si="4"/>
        <v>24946770.309107028</v>
      </c>
      <c r="J13">
        <f t="shared" si="5"/>
        <v>58749016.32922221</v>
      </c>
      <c r="K13">
        <f t="shared" si="6"/>
        <v>25.127434923299035</v>
      </c>
      <c r="L13">
        <f t="shared" si="0"/>
        <v>0.22751516949952388</v>
      </c>
      <c r="M13">
        <f t="shared" si="0"/>
        <v>0.10791159273805269</v>
      </c>
    </row>
    <row r="14" spans="1:23">
      <c r="A14">
        <v>102.6</v>
      </c>
      <c r="B14" s="1">
        <v>67508000</v>
      </c>
      <c r="C14">
        <v>23.28</v>
      </c>
      <c r="E14" s="5">
        <f t="shared" si="1"/>
        <v>12.987711393705153</v>
      </c>
      <c r="F14" s="5">
        <f t="shared" si="2"/>
        <v>6.1785562709789685</v>
      </c>
      <c r="H14" s="1">
        <f t="shared" si="3"/>
        <v>46450558.479835704</v>
      </c>
      <c r="I14" s="5">
        <f t="shared" si="4"/>
        <v>22097610.63255265</v>
      </c>
      <c r="J14">
        <f t="shared" si="5"/>
        <v>51438883.918263048</v>
      </c>
      <c r="K14">
        <f t="shared" si="6"/>
        <v>25.441519264286647</v>
      </c>
      <c r="L14">
        <f t="shared" si="0"/>
        <v>0.2380327676977092</v>
      </c>
      <c r="M14">
        <f t="shared" si="0"/>
        <v>9.2848765648051806E-2</v>
      </c>
    </row>
    <row r="15" spans="1:23">
      <c r="A15">
        <v>64.2</v>
      </c>
      <c r="B15" s="1">
        <v>59871000</v>
      </c>
      <c r="C15">
        <v>23.97</v>
      </c>
      <c r="E15" s="5">
        <f t="shared" si="1"/>
        <v>14.808217562511945</v>
      </c>
      <c r="F15" s="5">
        <f t="shared" si="2"/>
        <v>7.1377538531922475</v>
      </c>
      <c r="H15" s="1">
        <f t="shared" si="3"/>
        <v>40540830.654453814</v>
      </c>
      <c r="I15" s="5">
        <f t="shared" si="4"/>
        <v>19541208.72372945</v>
      </c>
      <c r="J15">
        <f t="shared" si="5"/>
        <v>45004641.855451554</v>
      </c>
      <c r="K15">
        <f t="shared" si="6"/>
        <v>25.734672645909232</v>
      </c>
      <c r="L15">
        <f t="shared" si="0"/>
        <v>0.2483064947060922</v>
      </c>
      <c r="M15">
        <f t="shared" si="0"/>
        <v>7.3620051977857023E-2</v>
      </c>
    </row>
    <row r="16" spans="1:23">
      <c r="A16">
        <v>39.840000000000003</v>
      </c>
      <c r="B16" s="1">
        <v>52860000</v>
      </c>
      <c r="C16">
        <v>24.67</v>
      </c>
      <c r="E16" s="5">
        <f t="shared" si="1"/>
        <v>16.94899123522486</v>
      </c>
      <c r="F16" s="5">
        <f t="shared" si="2"/>
        <v>8.2732308929819443</v>
      </c>
      <c r="H16" s="1">
        <f t="shared" si="3"/>
        <v>35250628.347041056</v>
      </c>
      <c r="I16" s="5">
        <f t="shared" si="4"/>
        <v>17206722.417300019</v>
      </c>
      <c r="J16">
        <f t="shared" si="5"/>
        <v>39225987.498178162</v>
      </c>
      <c r="K16">
        <f t="shared" si="6"/>
        <v>26.018172480796</v>
      </c>
      <c r="L16">
        <f t="shared" si="0"/>
        <v>0.25792683507040937</v>
      </c>
      <c r="M16">
        <f t="shared" si="0"/>
        <v>5.4648256213862927E-2</v>
      </c>
    </row>
    <row r="17" spans="1:13">
      <c r="A17">
        <v>24.84</v>
      </c>
      <c r="B17" s="1">
        <v>46748000</v>
      </c>
      <c r="C17">
        <v>25.49</v>
      </c>
      <c r="E17" s="5">
        <f t="shared" si="1"/>
        <v>19.400743656740726</v>
      </c>
      <c r="F17" s="5">
        <f t="shared" si="2"/>
        <v>9.5838120461989647</v>
      </c>
      <c r="H17" s="1">
        <f t="shared" si="3"/>
        <v>30653226.855729409</v>
      </c>
      <c r="I17" s="5">
        <f t="shared" si="4"/>
        <v>15142448.660350088</v>
      </c>
      <c r="J17">
        <f t="shared" si="5"/>
        <v>34189385.313283257</v>
      </c>
      <c r="K17">
        <f t="shared" si="6"/>
        <v>26.289003204100219</v>
      </c>
      <c r="L17">
        <f t="shared" si="0"/>
        <v>0.26864496206718452</v>
      </c>
      <c r="M17">
        <f t="shared" si="0"/>
        <v>3.1345751435865842E-2</v>
      </c>
    </row>
    <row r="18" spans="1:13">
      <c r="A18">
        <v>15.48</v>
      </c>
      <c r="B18" s="1">
        <v>41381000</v>
      </c>
      <c r="C18">
        <v>26.05</v>
      </c>
      <c r="E18" s="5">
        <f t="shared" si="1"/>
        <v>22.239681624860996</v>
      </c>
      <c r="F18" s="5">
        <f t="shared" si="2"/>
        <v>11.115115420834071</v>
      </c>
      <c r="H18" s="1">
        <f t="shared" si="3"/>
        <v>26617054.690746844</v>
      </c>
      <c r="I18" s="5">
        <f t="shared" si="4"/>
        <v>13302871.868434547</v>
      </c>
      <c r="J18">
        <f t="shared" si="5"/>
        <v>29756243.048446082</v>
      </c>
      <c r="K18">
        <f t="shared" si="6"/>
        <v>26.555311181348621</v>
      </c>
      <c r="L18">
        <f t="shared" si="0"/>
        <v>0.28092015542287324</v>
      </c>
      <c r="M18">
        <f t="shared" si="0"/>
        <v>1.9397742086319402E-2</v>
      </c>
    </row>
    <row r="19" spans="1:13">
      <c r="A19">
        <v>9.66</v>
      </c>
      <c r="B19" s="1">
        <v>36588000</v>
      </c>
      <c r="C19">
        <v>26.93</v>
      </c>
      <c r="E19" s="5">
        <f t="shared" si="1"/>
        <v>25.516170631175754</v>
      </c>
      <c r="F19" s="5">
        <f t="shared" si="2"/>
        <v>12.901033827377921</v>
      </c>
      <c r="H19" s="1">
        <f t="shared" si="3"/>
        <v>23091190.146804851</v>
      </c>
      <c r="I19" s="5">
        <f t="shared" si="4"/>
        <v>11674958.186490944</v>
      </c>
      <c r="J19">
        <f t="shared" si="5"/>
        <v>25874847.07302073</v>
      </c>
      <c r="K19">
        <f t="shared" si="6"/>
        <v>26.821264518181682</v>
      </c>
      <c r="L19">
        <f t="shared" si="0"/>
        <v>0.29280509803704136</v>
      </c>
      <c r="M19">
        <f t="shared" si="0"/>
        <v>4.0377081997147396E-3</v>
      </c>
    </row>
    <row r="20" spans="1:13">
      <c r="A20">
        <v>6</v>
      </c>
      <c r="B20" s="1">
        <v>32266000</v>
      </c>
      <c r="C20">
        <v>27.75</v>
      </c>
      <c r="E20" s="5">
        <f t="shared" si="1"/>
        <v>29.351552126464451</v>
      </c>
      <c r="F20" s="5">
        <f t="shared" si="2"/>
        <v>15.01724590728538</v>
      </c>
      <c r="H20" s="1">
        <f t="shared" si="3"/>
        <v>19976242.03448071</v>
      </c>
      <c r="I20" s="5">
        <f t="shared" si="4"/>
        <v>10220520.456387285</v>
      </c>
      <c r="J20">
        <f t="shared" si="5"/>
        <v>22439012.550011754</v>
      </c>
      <c r="K20">
        <f t="shared" si="6"/>
        <v>27.09581971511523</v>
      </c>
      <c r="L20">
        <f t="shared" si="0"/>
        <v>0.30456168877419715</v>
      </c>
      <c r="M20">
        <f t="shared" si="0"/>
        <v>2.3574064320171898E-2</v>
      </c>
    </row>
    <row r="21" spans="1:13">
      <c r="A21">
        <v>1250</v>
      </c>
      <c r="B21" s="1">
        <v>130940000</v>
      </c>
      <c r="C21">
        <v>20.8</v>
      </c>
      <c r="E21" s="5">
        <f t="shared" si="1"/>
        <v>6.6564476702482311</v>
      </c>
      <c r="F21" s="5">
        <f t="shared" si="2"/>
        <v>2.8870476538297671</v>
      </c>
      <c r="H21" s="1">
        <f t="shared" si="3"/>
        <v>93545704.951183856</v>
      </c>
      <c r="I21" s="5">
        <f t="shared" si="4"/>
        <v>40572828.238743678</v>
      </c>
      <c r="J21">
        <f t="shared" si="5"/>
        <v>101965451.53190143</v>
      </c>
      <c r="K21">
        <f t="shared" si="6"/>
        <v>23.447437539382424</v>
      </c>
      <c r="L21">
        <f t="shared" si="0"/>
        <v>0.22128110942491649</v>
      </c>
      <c r="M21">
        <f t="shared" si="0"/>
        <v>0.12728065093184726</v>
      </c>
    </row>
    <row r="22" spans="1:13">
      <c r="A22">
        <v>780</v>
      </c>
      <c r="B22" s="1">
        <v>116130000</v>
      </c>
      <c r="C22">
        <v>21.44</v>
      </c>
      <c r="E22" s="5">
        <f t="shared" si="1"/>
        <v>7.5156345780501566</v>
      </c>
      <c r="F22" s="5">
        <f t="shared" si="2"/>
        <v>3.3298091360716393</v>
      </c>
      <c r="H22" s="1">
        <f t="shared" si="3"/>
        <v>82285085.853364944</v>
      </c>
      <c r="I22" s="5">
        <f t="shared" si="4"/>
        <v>36456486.513752006</v>
      </c>
      <c r="J22">
        <f t="shared" si="5"/>
        <v>89999504.236540228</v>
      </c>
      <c r="K22">
        <f t="shared" si="6"/>
        <v>23.895783477345567</v>
      </c>
      <c r="L22">
        <f t="shared" si="0"/>
        <v>0.22501072731817595</v>
      </c>
      <c r="M22">
        <f t="shared" si="0"/>
        <v>0.11454213980156558</v>
      </c>
    </row>
    <row r="23" spans="1:13">
      <c r="A23">
        <v>485</v>
      </c>
      <c r="B23" s="1">
        <v>103320000</v>
      </c>
      <c r="C23">
        <v>22.02</v>
      </c>
      <c r="E23" s="5">
        <f t="shared" si="1"/>
        <v>8.5141009908676004</v>
      </c>
      <c r="F23" s="5">
        <f t="shared" si="2"/>
        <v>3.845853012950291</v>
      </c>
      <c r="H23" s="1">
        <f t="shared" si="3"/>
        <v>72168275.867581829</v>
      </c>
      <c r="I23" s="5">
        <f t="shared" si="4"/>
        <v>32598694.974662822</v>
      </c>
      <c r="J23">
        <f t="shared" si="5"/>
        <v>79189235.10017319</v>
      </c>
      <c r="K23">
        <f t="shared" si="6"/>
        <v>24.308881806144981</v>
      </c>
      <c r="L23">
        <f t="shared" si="0"/>
        <v>0.2335536672457105</v>
      </c>
      <c r="M23">
        <f t="shared" si="0"/>
        <v>0.10394558611012633</v>
      </c>
    </row>
    <row r="24" spans="1:13">
      <c r="A24">
        <v>302.5</v>
      </c>
      <c r="B24" s="1">
        <v>91708000</v>
      </c>
      <c r="C24">
        <v>22.49</v>
      </c>
      <c r="E24" s="5">
        <f t="shared" si="1"/>
        <v>9.6586531241509714</v>
      </c>
      <c r="F24" s="5">
        <f t="shared" si="2"/>
        <v>4.4394289748292897</v>
      </c>
      <c r="H24" s="1">
        <f t="shared" si="3"/>
        <v>63236839.175522253</v>
      </c>
      <c r="I24" s="5">
        <f t="shared" si="4"/>
        <v>29065693.995208159</v>
      </c>
      <c r="J24">
        <f t="shared" si="5"/>
        <v>69596784.382138997</v>
      </c>
      <c r="K24">
        <f t="shared" si="6"/>
        <v>24.685039625458675</v>
      </c>
      <c r="L24">
        <f t="shared" si="0"/>
        <v>0.2411045450545318</v>
      </c>
      <c r="M24">
        <f t="shared" si="0"/>
        <v>9.7600694773618338E-2</v>
      </c>
    </row>
    <row r="25" spans="1:13">
      <c r="A25">
        <v>188.25</v>
      </c>
      <c r="B25" s="1">
        <v>81489000</v>
      </c>
      <c r="C25">
        <v>23.01</v>
      </c>
      <c r="E25" s="5">
        <f t="shared" si="1"/>
        <v>10.985730238782114</v>
      </c>
      <c r="F25" s="5">
        <f t="shared" si="2"/>
        <v>5.1304258165432044</v>
      </c>
      <c r="H25" s="1">
        <f t="shared" si="3"/>
        <v>55285862.567986511</v>
      </c>
      <c r="I25" s="5">
        <f t="shared" si="4"/>
        <v>25818949.71417959</v>
      </c>
      <c r="J25">
        <f t="shared" si="5"/>
        <v>61017577.50213971</v>
      </c>
      <c r="K25">
        <f t="shared" si="6"/>
        <v>25.032959098776214</v>
      </c>
      <c r="L25">
        <f t="shared" si="0"/>
        <v>0.25121700472284958</v>
      </c>
      <c r="M25">
        <f t="shared" si="0"/>
        <v>8.7916518851638939E-2</v>
      </c>
    </row>
    <row r="26" spans="1:13">
      <c r="A26">
        <v>117.25</v>
      </c>
      <c r="B26" s="1">
        <v>72077000</v>
      </c>
      <c r="C26">
        <v>23.51</v>
      </c>
      <c r="E26" s="5">
        <f t="shared" si="1"/>
        <v>12.515245011484012</v>
      </c>
      <c r="F26" s="5">
        <f t="shared" si="2"/>
        <v>5.930571603740689</v>
      </c>
      <c r="H26" s="1">
        <f t="shared" si="3"/>
        <v>48273483.533110723</v>
      </c>
      <c r="I26" s="5">
        <f t="shared" si="4"/>
        <v>22875249.377252351</v>
      </c>
      <c r="J26">
        <f t="shared" si="5"/>
        <v>53419156.175411418</v>
      </c>
      <c r="K26">
        <f t="shared" si="6"/>
        <v>25.354766500652701</v>
      </c>
      <c r="L26">
        <f t="shared" si="0"/>
        <v>0.25885988352163081</v>
      </c>
      <c r="M26">
        <f t="shared" si="0"/>
        <v>7.8467311809982968E-2</v>
      </c>
    </row>
    <row r="27" spans="1:13">
      <c r="A27">
        <v>73</v>
      </c>
      <c r="B27" s="1">
        <v>63571000</v>
      </c>
      <c r="C27">
        <v>23.89</v>
      </c>
      <c r="E27" s="5">
        <f t="shared" si="1"/>
        <v>14.283254957820819</v>
      </c>
      <c r="F27" s="5">
        <f t="shared" si="2"/>
        <v>6.8605588337045225</v>
      </c>
      <c r="H27" s="1">
        <f t="shared" si="3"/>
        <v>42086439.385024592</v>
      </c>
      <c r="I27" s="5">
        <f t="shared" si="4"/>
        <v>20215034.623043139</v>
      </c>
      <c r="J27">
        <f t="shared" si="5"/>
        <v>46689570.622572467</v>
      </c>
      <c r="K27">
        <f t="shared" si="6"/>
        <v>25.655989470379676</v>
      </c>
      <c r="L27">
        <f t="shared" si="0"/>
        <v>0.26555236471704918</v>
      </c>
      <c r="M27">
        <f t="shared" si="0"/>
        <v>7.3921702401828202E-2</v>
      </c>
    </row>
    <row r="28" spans="1:13">
      <c r="A28">
        <v>45.5</v>
      </c>
      <c r="B28" s="1">
        <v>56166000</v>
      </c>
      <c r="C28">
        <v>24.51</v>
      </c>
      <c r="E28" s="5">
        <f t="shared" si="1"/>
        <v>16.321232894013882</v>
      </c>
      <c r="F28" s="5">
        <f t="shared" si="2"/>
        <v>7.9394135846712359</v>
      </c>
      <c r="H28" s="1">
        <f t="shared" si="3"/>
        <v>36654880.530757159</v>
      </c>
      <c r="I28" s="5">
        <f t="shared" si="4"/>
        <v>17830653.99043053</v>
      </c>
      <c r="J28">
        <f t="shared" si="5"/>
        <v>40761654.633374937</v>
      </c>
      <c r="K28">
        <f t="shared" si="6"/>
        <v>25.940462637367435</v>
      </c>
      <c r="L28">
        <f t="shared" si="0"/>
        <v>0.27426459720516083</v>
      </c>
      <c r="M28">
        <f t="shared" si="0"/>
        <v>5.8362408705321653E-2</v>
      </c>
    </row>
    <row r="29" spans="1:13">
      <c r="A29">
        <v>28.25</v>
      </c>
      <c r="B29" s="1">
        <v>49324000</v>
      </c>
      <c r="C29">
        <v>25.05</v>
      </c>
      <c r="E29" s="5">
        <f t="shared" si="1"/>
        <v>18.69748513460404</v>
      </c>
      <c r="F29" s="5">
        <f t="shared" si="2"/>
        <v>9.2067674758773421</v>
      </c>
      <c r="H29" s="1">
        <f t="shared" si="3"/>
        <v>31846199.986162473</v>
      </c>
      <c r="I29" s="5">
        <f t="shared" si="4"/>
        <v>15681283.132577566</v>
      </c>
      <c r="J29">
        <f t="shared" si="5"/>
        <v>35497649.136847302</v>
      </c>
      <c r="K29">
        <f t="shared" si="6"/>
        <v>26.215945188247616</v>
      </c>
      <c r="L29">
        <f t="shared" si="0"/>
        <v>0.28031690177505264</v>
      </c>
      <c r="M29">
        <f t="shared" si="0"/>
        <v>4.6544718093717186E-2</v>
      </c>
    </row>
    <row r="30" spans="1:13">
      <c r="A30">
        <v>17.675000000000001</v>
      </c>
      <c r="B30" s="1">
        <v>43242000</v>
      </c>
      <c r="C30">
        <v>25.57</v>
      </c>
      <c r="E30" s="5">
        <f t="shared" si="1"/>
        <v>21.401378986645259</v>
      </c>
      <c r="F30" s="5">
        <f t="shared" si="2"/>
        <v>10.661393266876063</v>
      </c>
      <c r="H30" s="1">
        <f t="shared" si="3"/>
        <v>27695565.287966143</v>
      </c>
      <c r="I30" s="5">
        <f t="shared" si="4"/>
        <v>13796929.322531182</v>
      </c>
      <c r="J30">
        <f t="shared" si="5"/>
        <v>30941874.464080483</v>
      </c>
      <c r="K30">
        <f t="shared" si="6"/>
        <v>26.480826280500118</v>
      </c>
      <c r="L30">
        <f t="shared" si="0"/>
        <v>0.28444858091484015</v>
      </c>
      <c r="M30">
        <f t="shared" si="0"/>
        <v>3.562089481815086E-2</v>
      </c>
    </row>
    <row r="31" spans="1:13">
      <c r="A31">
        <v>11.025</v>
      </c>
      <c r="B31" s="1">
        <v>37806000</v>
      </c>
      <c r="C31">
        <v>26.17</v>
      </c>
      <c r="E31" s="5">
        <f t="shared" si="1"/>
        <v>24.548900356333714</v>
      </c>
      <c r="F31" s="5">
        <f t="shared" si="2"/>
        <v>12.371714142686827</v>
      </c>
      <c r="H31" s="1">
        <f t="shared" si="3"/>
        <v>24032718.007353924</v>
      </c>
      <c r="I31" s="5">
        <f t="shared" si="4"/>
        <v>12111577.828050194</v>
      </c>
      <c r="J31">
        <f t="shared" si="5"/>
        <v>26912113.486419287</v>
      </c>
      <c r="K31">
        <f t="shared" si="6"/>
        <v>26.746370195954238</v>
      </c>
      <c r="L31">
        <f t="shared" si="0"/>
        <v>0.28815231745174613</v>
      </c>
      <c r="M31">
        <f t="shared" si="0"/>
        <v>2.2024080854193221E-2</v>
      </c>
    </row>
    <row r="32" spans="1:13">
      <c r="A32">
        <v>6.85</v>
      </c>
      <c r="B32" s="1">
        <v>33014000</v>
      </c>
      <c r="C32">
        <v>26.82</v>
      </c>
      <c r="E32" s="5">
        <f t="shared" si="1"/>
        <v>28.226599341818922</v>
      </c>
      <c r="F32" s="5">
        <f t="shared" si="2"/>
        <v>14.393653691535356</v>
      </c>
      <c r="H32" s="1">
        <f t="shared" si="3"/>
        <v>20801037.867666613</v>
      </c>
      <c r="I32" s="5">
        <f t="shared" si="4"/>
        <v>10607120.321721785</v>
      </c>
      <c r="J32">
        <f t="shared" si="5"/>
        <v>23349393.52299292</v>
      </c>
      <c r="K32">
        <f t="shared" si="6"/>
        <v>27.018501577281</v>
      </c>
      <c r="L32">
        <f t="shared" si="0"/>
        <v>0.2927426690799988</v>
      </c>
      <c r="M32">
        <f t="shared" si="0"/>
        <v>7.4012519493288648E-3</v>
      </c>
    </row>
    <row r="33" spans="1:13">
      <c r="A33">
        <v>4.2750000000000004</v>
      </c>
      <c r="B33" s="1">
        <v>28707000</v>
      </c>
      <c r="C33">
        <v>27.51</v>
      </c>
      <c r="E33" s="5">
        <f t="shared" si="1"/>
        <v>32.452076885349896</v>
      </c>
      <c r="F33" s="5">
        <f t="shared" si="2"/>
        <v>16.748443500077045</v>
      </c>
      <c r="H33" s="1">
        <f t="shared" si="3"/>
        <v>18002223.717197064</v>
      </c>
      <c r="I33" s="5">
        <f t="shared" si="4"/>
        <v>9290906.9539193269</v>
      </c>
      <c r="J33">
        <f t="shared" si="5"/>
        <v>20258356.566868868</v>
      </c>
      <c r="K33">
        <f t="shared" si="6"/>
        <v>27.298156370415185</v>
      </c>
      <c r="L33">
        <f t="shared" si="0"/>
        <v>0.29430603800923583</v>
      </c>
      <c r="M33">
        <f t="shared" si="0"/>
        <v>7.7006044923597335E-3</v>
      </c>
    </row>
    <row r="34" spans="1:13">
      <c r="A34">
        <v>2.6749999999999998</v>
      </c>
      <c r="B34" s="1">
        <v>24899000</v>
      </c>
      <c r="C34">
        <v>28.2</v>
      </c>
      <c r="E34" s="5">
        <f t="shared" si="1"/>
        <v>37.325538633518697</v>
      </c>
      <c r="F34" s="5">
        <f t="shared" si="2"/>
        <v>19.506902116098903</v>
      </c>
      <c r="H34" s="1">
        <f t="shared" si="3"/>
        <v>15568507.942120073</v>
      </c>
      <c r="I34" s="5">
        <f t="shared" si="4"/>
        <v>8136342.3446467044</v>
      </c>
      <c r="J34">
        <f t="shared" si="5"/>
        <v>17566402.770435013</v>
      </c>
      <c r="K34">
        <f t="shared" si="6"/>
        <v>27.592262361690242</v>
      </c>
      <c r="L34">
        <f t="shared" ref="L34:M65" si="7">ABS((J34-B34)/B34)</f>
        <v>0.29449364350234897</v>
      </c>
      <c r="M34">
        <f t="shared" si="7"/>
        <v>2.1550980081906285E-2</v>
      </c>
    </row>
    <row r="35" spans="1:13">
      <c r="A35">
        <v>1.66</v>
      </c>
      <c r="B35" s="1">
        <v>21505000</v>
      </c>
      <c r="C35">
        <v>28.98</v>
      </c>
      <c r="E35" s="5">
        <f t="shared" si="1"/>
        <v>43.090840253676241</v>
      </c>
      <c r="F35" s="5">
        <f t="shared" si="2"/>
        <v>22.82962033896381</v>
      </c>
      <c r="H35" s="1">
        <f t="shared" si="3"/>
        <v>13405890.571864761</v>
      </c>
      <c r="I35" s="5">
        <f t="shared" si="4"/>
        <v>7102469.8116731783</v>
      </c>
      <c r="J35">
        <f t="shared" si="5"/>
        <v>15171123.209918946</v>
      </c>
      <c r="K35">
        <f t="shared" si="6"/>
        <v>27.914739534177915</v>
      </c>
      <c r="L35">
        <f t="shared" si="7"/>
        <v>0.29453042502120685</v>
      </c>
      <c r="M35">
        <f t="shared" si="7"/>
        <v>3.6758470180196179E-2</v>
      </c>
    </row>
    <row r="36" spans="1:13">
      <c r="A36">
        <v>1.0349999999999999</v>
      </c>
      <c r="B36" s="1">
        <v>18485000</v>
      </c>
      <c r="C36">
        <v>29.82</v>
      </c>
      <c r="E36" s="5">
        <f t="shared" si="1"/>
        <v>49.739843671217557</v>
      </c>
      <c r="F36" s="5">
        <f t="shared" si="2"/>
        <v>26.742370415772548</v>
      </c>
      <c r="H36" s="1">
        <f t="shared" si="3"/>
        <v>11538425.473227451</v>
      </c>
      <c r="I36" s="5">
        <f t="shared" si="4"/>
        <v>6203574.9460625704</v>
      </c>
      <c r="J36">
        <f t="shared" si="5"/>
        <v>13100366.57932286</v>
      </c>
      <c r="K36">
        <f t="shared" si="6"/>
        <v>28.264467912086566</v>
      </c>
      <c r="L36">
        <f t="shared" si="7"/>
        <v>0.2912974531066887</v>
      </c>
      <c r="M36">
        <f t="shared" si="7"/>
        <v>5.2164053920638304E-2</v>
      </c>
    </row>
    <row r="37" spans="1:13">
      <c r="A37">
        <v>0.64500000000000002</v>
      </c>
      <c r="B37" s="1">
        <v>15813000</v>
      </c>
      <c r="C37">
        <v>30.7</v>
      </c>
      <c r="E37" s="5">
        <f t="shared" si="1"/>
        <v>57.500953360462582</v>
      </c>
      <c r="F37" s="5">
        <f t="shared" si="2"/>
        <v>31.419739669293961</v>
      </c>
      <c r="H37" s="1">
        <f t="shared" si="3"/>
        <v>9907915.7521042395</v>
      </c>
      <c r="I37" s="5">
        <f t="shared" si="4"/>
        <v>5413895.1687445156</v>
      </c>
      <c r="J37">
        <f t="shared" si="5"/>
        <v>11290573.743125303</v>
      </c>
      <c r="K37">
        <f t="shared" si="6"/>
        <v>28.653127543080352</v>
      </c>
      <c r="L37">
        <f t="shared" si="7"/>
        <v>0.2859941982466766</v>
      </c>
      <c r="M37">
        <f t="shared" si="7"/>
        <v>6.6673369932236076E-2</v>
      </c>
    </row>
    <row r="38" spans="1:13">
      <c r="A38">
        <v>0.40250000000000002</v>
      </c>
      <c r="B38" s="1">
        <v>13521000</v>
      </c>
      <c r="C38">
        <v>31.65</v>
      </c>
      <c r="E38" s="5">
        <f t="shared" si="1"/>
        <v>66.541482878219426</v>
      </c>
      <c r="F38" s="5">
        <f t="shared" si="2"/>
        <v>37.018642237274115</v>
      </c>
      <c r="H38" s="1">
        <f t="shared" si="3"/>
        <v>8490394.7083506603</v>
      </c>
      <c r="I38" s="5">
        <f t="shared" si="4"/>
        <v>4723412.6828357326</v>
      </c>
      <c r="J38">
        <f t="shared" si="5"/>
        <v>9715833.9670849852</v>
      </c>
      <c r="K38">
        <f t="shared" si="6"/>
        <v>29.088249681167774</v>
      </c>
      <c r="L38">
        <f t="shared" si="7"/>
        <v>0.28142637622328337</v>
      </c>
      <c r="M38">
        <f t="shared" si="7"/>
        <v>8.0939978478111366E-2</v>
      </c>
    </row>
    <row r="39" spans="1:13">
      <c r="A39">
        <v>0.25</v>
      </c>
      <c r="B39" s="1">
        <v>11591000</v>
      </c>
      <c r="C39">
        <v>32.6</v>
      </c>
      <c r="E39" s="5">
        <f t="shared" si="1"/>
        <v>77.237725606796232</v>
      </c>
      <c r="F39" s="5">
        <f t="shared" si="2"/>
        <v>43.85283697091149</v>
      </c>
      <c r="H39" s="1">
        <f t="shared" si="3"/>
        <v>7243471.0974285044</v>
      </c>
      <c r="I39" s="5">
        <f t="shared" si="4"/>
        <v>4112585.5874644173</v>
      </c>
      <c r="J39">
        <f t="shared" si="5"/>
        <v>8329539.828436031</v>
      </c>
      <c r="K39">
        <f t="shared" si="6"/>
        <v>29.586371250096786</v>
      </c>
      <c r="L39">
        <f t="shared" si="7"/>
        <v>0.28137867065516081</v>
      </c>
      <c r="M39">
        <f t="shared" si="7"/>
        <v>9.2442599690282692E-2</v>
      </c>
    </row>
    <row r="40" spans="1:13">
      <c r="A40">
        <v>50</v>
      </c>
      <c r="B40" s="1">
        <v>60052000</v>
      </c>
      <c r="C40">
        <v>25.43</v>
      </c>
      <c r="E40" s="5">
        <f t="shared" si="1"/>
        <v>15.890807085243964</v>
      </c>
      <c r="F40" s="5">
        <f t="shared" si="2"/>
        <v>7.710939203584795</v>
      </c>
      <c r="H40" s="1">
        <f t="shared" si="3"/>
        <v>37683312.297258899</v>
      </c>
      <c r="I40" s="5">
        <f t="shared" si="4"/>
        <v>18285649.593196958</v>
      </c>
      <c r="J40">
        <f t="shared" si="5"/>
        <v>41885522.638949223</v>
      </c>
      <c r="K40">
        <f t="shared" si="6"/>
        <v>25.88476162161761</v>
      </c>
      <c r="L40">
        <f t="shared" si="7"/>
        <v>0.3025124452316455</v>
      </c>
      <c r="M40">
        <f t="shared" si="7"/>
        <v>1.7882879340055457E-2</v>
      </c>
    </row>
    <row r="41" spans="1:13">
      <c r="A41">
        <v>31.2</v>
      </c>
      <c r="B41" s="1">
        <v>51621000</v>
      </c>
      <c r="C41">
        <v>26.35</v>
      </c>
      <c r="E41" s="5">
        <f t="shared" si="1"/>
        <v>18.173205503737645</v>
      </c>
      <c r="F41" s="5">
        <f t="shared" si="2"/>
        <v>8.9262674093442982</v>
      </c>
      <c r="H41" s="1">
        <f t="shared" si="3"/>
        <v>32796850.450831775</v>
      </c>
      <c r="I41" s="5">
        <f t="shared" si="4"/>
        <v>16109070.975298693</v>
      </c>
      <c r="J41">
        <f t="shared" si="5"/>
        <v>36539506.936758675</v>
      </c>
      <c r="K41">
        <f t="shared" si="6"/>
        <v>26.159226510676763</v>
      </c>
      <c r="L41">
        <f t="shared" si="7"/>
        <v>0.29215809579902219</v>
      </c>
      <c r="M41">
        <f t="shared" si="7"/>
        <v>7.2399806194777226E-3</v>
      </c>
    </row>
    <row r="42" spans="1:13">
      <c r="A42">
        <v>19.399999999999999</v>
      </c>
      <c r="B42" s="1">
        <v>44616000</v>
      </c>
      <c r="C42">
        <v>26.95</v>
      </c>
      <c r="E42" s="5">
        <f t="shared" si="1"/>
        <v>20.832876000919619</v>
      </c>
      <c r="F42" s="5">
        <f t="shared" si="2"/>
        <v>10.354436914155041</v>
      </c>
      <c r="H42" s="1">
        <f t="shared" si="3"/>
        <v>28477225.806856826</v>
      </c>
      <c r="I42" s="5">
        <f t="shared" si="4"/>
        <v>14153861.334087081</v>
      </c>
      <c r="J42">
        <f t="shared" si="5"/>
        <v>31800694.651521023</v>
      </c>
      <c r="K42">
        <f t="shared" si="6"/>
        <v>26.428473670687413</v>
      </c>
      <c r="L42">
        <f t="shared" si="7"/>
        <v>0.28723564076741476</v>
      </c>
      <c r="M42">
        <f t="shared" si="7"/>
        <v>1.935162631957647E-2</v>
      </c>
    </row>
    <row r="43" spans="1:13">
      <c r="A43">
        <v>12.1</v>
      </c>
      <c r="B43" s="1">
        <v>38612000</v>
      </c>
      <c r="C43">
        <v>27.48</v>
      </c>
      <c r="E43" s="5">
        <f t="shared" si="1"/>
        <v>23.891457595696224</v>
      </c>
      <c r="F43" s="5">
        <f t="shared" si="2"/>
        <v>12.012942602419081</v>
      </c>
      <c r="H43" s="1">
        <f t="shared" si="3"/>
        <v>24716844.118971013</v>
      </c>
      <c r="I43" s="5">
        <f t="shared" si="4"/>
        <v>12427957.922819473</v>
      </c>
      <c r="J43">
        <f t="shared" si="5"/>
        <v>27665439.113321215</v>
      </c>
      <c r="K43">
        <f t="shared" si="6"/>
        <v>26.693858120611605</v>
      </c>
      <c r="L43">
        <f t="shared" si="7"/>
        <v>0.28350152508750609</v>
      </c>
      <c r="M43">
        <f t="shared" si="7"/>
        <v>2.8607783092736375E-2</v>
      </c>
    </row>
    <row r="44" spans="1:13">
      <c r="A44">
        <v>7.53</v>
      </c>
      <c r="B44" s="1">
        <v>33324000</v>
      </c>
      <c r="C44">
        <v>27.98</v>
      </c>
      <c r="E44" s="5">
        <f t="shared" si="1"/>
        <v>27.451058584861453</v>
      </c>
      <c r="F44" s="5">
        <f t="shared" si="2"/>
        <v>13.965148863417381</v>
      </c>
      <c r="H44" s="1">
        <f t="shared" si="3"/>
        <v>21409530.787351947</v>
      </c>
      <c r="I44" s="5">
        <f t="shared" si="4"/>
        <v>10891648.626846442</v>
      </c>
      <c r="J44">
        <f t="shared" si="5"/>
        <v>24020741.419557743</v>
      </c>
      <c r="K44">
        <f t="shared" si="6"/>
        <v>26.963759279977634</v>
      </c>
      <c r="L44">
        <f t="shared" si="7"/>
        <v>0.27917592667273611</v>
      </c>
      <c r="M44">
        <f t="shared" si="7"/>
        <v>3.6320254468276157E-2</v>
      </c>
    </row>
    <row r="45" spans="1:13">
      <c r="A45">
        <v>4.6900000000000004</v>
      </c>
      <c r="B45" s="1">
        <v>28755000</v>
      </c>
      <c r="C45">
        <v>28.48</v>
      </c>
      <c r="E45" s="5">
        <f t="shared" si="1"/>
        <v>31.571553254904511</v>
      </c>
      <c r="F45" s="5">
        <f t="shared" si="2"/>
        <v>16.254928216876728</v>
      </c>
      <c r="H45" s="1">
        <f t="shared" si="3"/>
        <v>18522967.40028353</v>
      </c>
      <c r="I45" s="5">
        <f t="shared" si="4"/>
        <v>9536734.0030501503</v>
      </c>
      <c r="J45">
        <f t="shared" si="5"/>
        <v>20833857.462239183</v>
      </c>
      <c r="K45">
        <f t="shared" si="6"/>
        <v>27.242124730992515</v>
      </c>
      <c r="L45">
        <f t="shared" si="7"/>
        <v>0.27547009347107693</v>
      </c>
      <c r="M45">
        <f t="shared" si="7"/>
        <v>4.3464721524139237E-2</v>
      </c>
    </row>
    <row r="46" spans="1:13">
      <c r="A46">
        <v>2.92</v>
      </c>
      <c r="B46" s="1">
        <v>24762000</v>
      </c>
      <c r="C46">
        <v>28.97</v>
      </c>
      <c r="E46" s="5">
        <f t="shared" si="1"/>
        <v>36.358727000432893</v>
      </c>
      <c r="F46" s="5">
        <f t="shared" si="2"/>
        <v>18.956024164565189</v>
      </c>
      <c r="H46" s="1">
        <f t="shared" si="3"/>
        <v>15998945.174067212</v>
      </c>
      <c r="I46" s="5">
        <f t="shared" si="4"/>
        <v>8341226.8895872198</v>
      </c>
      <c r="J46">
        <f t="shared" si="5"/>
        <v>18042791.156203672</v>
      </c>
      <c r="K46">
        <f t="shared" si="6"/>
        <v>27.535781669577663</v>
      </c>
      <c r="L46">
        <f t="shared" si="7"/>
        <v>0.27135162118553946</v>
      </c>
      <c r="M46">
        <f t="shared" si="7"/>
        <v>4.9507018654550781E-2</v>
      </c>
    </row>
    <row r="47" spans="1:13">
      <c r="A47">
        <v>1.82</v>
      </c>
      <c r="B47" s="1">
        <v>21239000</v>
      </c>
      <c r="C47">
        <v>29.6</v>
      </c>
      <c r="E47" s="5">
        <f t="shared" si="1"/>
        <v>41.90940104798247</v>
      </c>
      <c r="F47" s="5">
        <f t="shared" si="2"/>
        <v>22.143442944437385</v>
      </c>
      <c r="H47" s="1">
        <f t="shared" si="3"/>
        <v>13800198.735571224</v>
      </c>
      <c r="I47" s="5">
        <f t="shared" si="4"/>
        <v>7291536.1632859511</v>
      </c>
      <c r="J47">
        <f t="shared" si="5"/>
        <v>15608074.345087174</v>
      </c>
      <c r="K47">
        <f t="shared" si="6"/>
        <v>27.850386301363297</v>
      </c>
      <c r="L47">
        <f t="shared" si="7"/>
        <v>0.26512197631304796</v>
      </c>
      <c r="M47">
        <f t="shared" si="7"/>
        <v>5.9108570899888649E-2</v>
      </c>
    </row>
    <row r="48" spans="1:13">
      <c r="A48">
        <v>1.1299999999999999</v>
      </c>
      <c r="B48" s="1">
        <v>18188000</v>
      </c>
      <c r="C48">
        <v>30.11</v>
      </c>
      <c r="E48" s="5">
        <f t="shared" si="1"/>
        <v>48.425798488205011</v>
      </c>
      <c r="F48" s="5">
        <f t="shared" si="2"/>
        <v>25.962204989753992</v>
      </c>
      <c r="H48" s="1">
        <f t="shared" si="3"/>
        <v>11866561.986257672</v>
      </c>
      <c r="I48" s="5">
        <f t="shared" si="4"/>
        <v>6361941.8662943281</v>
      </c>
      <c r="J48">
        <f t="shared" si="5"/>
        <v>13464382.558580404</v>
      </c>
      <c r="K48">
        <f t="shared" si="6"/>
        <v>28.19680161113487</v>
      </c>
      <c r="L48">
        <f t="shared" si="7"/>
        <v>0.25971065765447526</v>
      </c>
      <c r="M48">
        <f t="shared" si="7"/>
        <v>6.3540298534212211E-2</v>
      </c>
    </row>
    <row r="49" spans="1:13">
      <c r="A49">
        <v>0.70699999999999996</v>
      </c>
      <c r="B49" s="1">
        <v>15525000</v>
      </c>
      <c r="C49">
        <v>30.85</v>
      </c>
      <c r="E49" s="5">
        <f t="shared" si="1"/>
        <v>55.899271267392749</v>
      </c>
      <c r="F49" s="5">
        <f t="shared" si="2"/>
        <v>30.444704840519741</v>
      </c>
      <c r="H49" s="1">
        <f t="shared" si="3"/>
        <v>10207124.862551492</v>
      </c>
      <c r="I49" s="5">
        <f t="shared" si="4"/>
        <v>5559158.405200528</v>
      </c>
      <c r="J49">
        <f t="shared" si="5"/>
        <v>11622806.895661155</v>
      </c>
      <c r="K49">
        <f t="shared" si="6"/>
        <v>28.574261934629178</v>
      </c>
      <c r="L49">
        <f t="shared" si="7"/>
        <v>0.25134899222794493</v>
      </c>
      <c r="M49">
        <f t="shared" si="7"/>
        <v>7.3767846527417302E-2</v>
      </c>
    </row>
    <row r="50" spans="1:13">
      <c r="A50">
        <v>0.441</v>
      </c>
      <c r="B50" s="1">
        <v>13205000</v>
      </c>
      <c r="C50">
        <v>31.5</v>
      </c>
      <c r="E50" s="5">
        <f t="shared" si="1"/>
        <v>64.677911142434709</v>
      </c>
      <c r="F50" s="5">
        <f t="shared" si="2"/>
        <v>35.851229431549292</v>
      </c>
      <c r="H50" s="1">
        <f t="shared" si="3"/>
        <v>8750021.6999694835</v>
      </c>
      <c r="I50" s="5">
        <f t="shared" si="4"/>
        <v>4850172.647131538</v>
      </c>
      <c r="J50">
        <f t="shared" si="5"/>
        <v>10004351.775948295</v>
      </c>
      <c r="K50">
        <f t="shared" si="6"/>
        <v>28.999781698959683</v>
      </c>
      <c r="L50">
        <f t="shared" si="7"/>
        <v>0.24238153911788751</v>
      </c>
      <c r="M50">
        <f t="shared" si="7"/>
        <v>7.9372009556835446E-2</v>
      </c>
    </row>
    <row r="51" spans="1:13">
      <c r="A51">
        <v>0.27400000000000002</v>
      </c>
      <c r="B51" s="1">
        <v>11211000</v>
      </c>
      <c r="C51">
        <v>32.270000000000003</v>
      </c>
      <c r="E51" s="5">
        <f t="shared" si="1"/>
        <v>75.043270742419338</v>
      </c>
      <c r="F51" s="5">
        <f t="shared" si="2"/>
        <v>42.432151870593351</v>
      </c>
      <c r="H51" s="1">
        <f t="shared" si="3"/>
        <v>7470195.8119821269</v>
      </c>
      <c r="I51" s="5">
        <f t="shared" si="4"/>
        <v>4223916.1494585592</v>
      </c>
      <c r="J51">
        <f t="shared" si="5"/>
        <v>8581683.5823171735</v>
      </c>
      <c r="K51">
        <f t="shared" si="6"/>
        <v>29.485372168782888</v>
      </c>
      <c r="L51">
        <f t="shared" si="7"/>
        <v>0.23453005242019681</v>
      </c>
      <c r="M51">
        <f t="shared" si="7"/>
        <v>8.6291534899817626E-2</v>
      </c>
    </row>
    <row r="52" spans="1:13">
      <c r="A52">
        <v>0.17100000000000001</v>
      </c>
      <c r="B52" s="1">
        <v>9489300</v>
      </c>
      <c r="C52">
        <v>33</v>
      </c>
      <c r="E52" s="5">
        <f t="shared" si="1"/>
        <v>87.096304623352225</v>
      </c>
      <c r="F52" s="5">
        <f t="shared" si="2"/>
        <v>50.353600262564115</v>
      </c>
      <c r="H52" s="1">
        <f t="shared" si="3"/>
        <v>6366346.6537037035</v>
      </c>
      <c r="I52" s="5">
        <f t="shared" si="4"/>
        <v>3680620.8474608273</v>
      </c>
      <c r="J52">
        <f t="shared" si="5"/>
        <v>7353729.6345383544</v>
      </c>
      <c r="K52">
        <f t="shared" si="6"/>
        <v>30.033797719832904</v>
      </c>
      <c r="L52">
        <f t="shared" si="7"/>
        <v>0.22505035834694295</v>
      </c>
      <c r="M52">
        <f t="shared" si="7"/>
        <v>8.988491758082108E-2</v>
      </c>
    </row>
    <row r="53" spans="1:13">
      <c r="A53">
        <v>0.107</v>
      </c>
      <c r="B53" s="1">
        <v>7997000</v>
      </c>
      <c r="C53">
        <v>33.880000000000003</v>
      </c>
      <c r="E53" s="5">
        <f t="shared" si="1"/>
        <v>101.1881414658538</v>
      </c>
      <c r="F53" s="5">
        <f t="shared" si="2"/>
        <v>59.98168168470437</v>
      </c>
      <c r="H53" s="1">
        <f t="shared" si="3"/>
        <v>5410250.7938510282</v>
      </c>
      <c r="I53" s="5">
        <f t="shared" si="4"/>
        <v>3207055.0585287721</v>
      </c>
      <c r="J53">
        <f t="shared" si="5"/>
        <v>6289357.3440217776</v>
      </c>
      <c r="K53">
        <f t="shared" si="6"/>
        <v>30.658352460709825</v>
      </c>
      <c r="L53">
        <f t="shared" si="7"/>
        <v>0.2135354077751935</v>
      </c>
      <c r="M53">
        <f t="shared" si="7"/>
        <v>9.5089950982590835E-2</v>
      </c>
    </row>
    <row r="54" spans="1:13">
      <c r="A54">
        <v>6.6400000000000001E-2</v>
      </c>
      <c r="B54" s="1">
        <v>6707800</v>
      </c>
      <c r="C54">
        <v>34.729999999999997</v>
      </c>
      <c r="E54" s="5">
        <f t="shared" si="1"/>
        <v>118.12056424021374</v>
      </c>
      <c r="F54" s="5">
        <f t="shared" si="2"/>
        <v>72.071914011935704</v>
      </c>
      <c r="H54" s="1">
        <f t="shared" si="3"/>
        <v>4564081.9042048072</v>
      </c>
      <c r="I54" s="5">
        <f t="shared" si="4"/>
        <v>2784799.7565803486</v>
      </c>
      <c r="J54">
        <f t="shared" si="5"/>
        <v>5346583.330739337</v>
      </c>
      <c r="K54">
        <f t="shared" si="6"/>
        <v>31.389684668669631</v>
      </c>
      <c r="L54">
        <f t="shared" si="7"/>
        <v>0.20293041969955319</v>
      </c>
      <c r="M54">
        <f t="shared" si="7"/>
        <v>9.6179537325953537E-2</v>
      </c>
    </row>
    <row r="55" spans="1:13">
      <c r="A55">
        <v>4.1399999999999999E-2</v>
      </c>
      <c r="B55" s="1">
        <v>5600500</v>
      </c>
      <c r="C55">
        <v>35.74</v>
      </c>
      <c r="E55" s="5">
        <f t="shared" si="1"/>
        <v>137.99701181369994</v>
      </c>
      <c r="F55" s="5">
        <f t="shared" si="2"/>
        <v>86.986284723635393</v>
      </c>
      <c r="H55" s="1">
        <f t="shared" si="3"/>
        <v>3836657.3557617501</v>
      </c>
      <c r="I55" s="5">
        <f t="shared" si="4"/>
        <v>2418433.3033665679</v>
      </c>
      <c r="J55">
        <f t="shared" si="5"/>
        <v>4535279.407969621</v>
      </c>
      <c r="K55">
        <f t="shared" si="6"/>
        <v>32.225242065842345</v>
      </c>
      <c r="L55">
        <f t="shared" si="7"/>
        <v>0.1902009806321541</v>
      </c>
      <c r="M55">
        <f t="shared" si="7"/>
        <v>9.834241561717004E-2</v>
      </c>
    </row>
    <row r="56" spans="1:13">
      <c r="A56">
        <v>2.58E-2</v>
      </c>
      <c r="B56" s="1">
        <v>4644400</v>
      </c>
      <c r="C56">
        <v>36.799999999999997</v>
      </c>
      <c r="E56" s="5">
        <f t="shared" si="1"/>
        <v>161.663134150427</v>
      </c>
      <c r="F56" s="5">
        <f t="shared" si="2"/>
        <v>105.75236602168152</v>
      </c>
      <c r="H56" s="1">
        <f t="shared" si="3"/>
        <v>3204875.8292655121</v>
      </c>
      <c r="I56" s="5">
        <f t="shared" si="4"/>
        <v>2096477.9851116808</v>
      </c>
      <c r="J56">
        <f t="shared" si="5"/>
        <v>3829680.0157543495</v>
      </c>
      <c r="K56">
        <f t="shared" si="6"/>
        <v>33.190811291958724</v>
      </c>
      <c r="L56">
        <f t="shared" si="7"/>
        <v>0.17541985708501648</v>
      </c>
      <c r="M56">
        <f t="shared" si="7"/>
        <v>9.8075780109817212E-2</v>
      </c>
    </row>
    <row r="57" spans="1:13">
      <c r="A57">
        <v>1.61E-2</v>
      </c>
      <c r="B57" s="1">
        <v>3840000</v>
      </c>
      <c r="C57">
        <v>37.909999999999997</v>
      </c>
      <c r="E57" s="5">
        <f t="shared" si="1"/>
        <v>189.84930846865296</v>
      </c>
      <c r="F57" s="5">
        <f t="shared" si="2"/>
        <v>129.51531120349202</v>
      </c>
      <c r="H57" s="1">
        <f t="shared" si="3"/>
        <v>2659256.6421621512</v>
      </c>
      <c r="I57" s="5">
        <f t="shared" si="4"/>
        <v>1814146.4636225016</v>
      </c>
      <c r="J57">
        <f t="shared" si="5"/>
        <v>3219126.1672008983</v>
      </c>
      <c r="K57">
        <f t="shared" si="6"/>
        <v>34.301831664765331</v>
      </c>
      <c r="L57">
        <f t="shared" si="7"/>
        <v>0.1616858939580994</v>
      </c>
      <c r="M57">
        <f t="shared" si="7"/>
        <v>9.5177218022544613E-2</v>
      </c>
    </row>
    <row r="58" spans="1:13">
      <c r="A58">
        <v>0.01</v>
      </c>
      <c r="B58" s="1">
        <v>3172700</v>
      </c>
      <c r="C58">
        <v>39.020000000000003</v>
      </c>
      <c r="E58" s="5">
        <f t="shared" si="1"/>
        <v>224.0342410958047</v>
      </c>
      <c r="F58" s="5">
        <f t="shared" si="2"/>
        <v>160.36439011340528</v>
      </c>
      <c r="H58" s="1">
        <f t="shared" si="3"/>
        <v>2183489.7832304449</v>
      </c>
      <c r="I58" s="5">
        <f t="shared" si="4"/>
        <v>1562948.6175591524</v>
      </c>
      <c r="J58">
        <f t="shared" si="5"/>
        <v>2685225.5053536566</v>
      </c>
      <c r="K58">
        <f t="shared" si="6"/>
        <v>35.595202334701263</v>
      </c>
      <c r="L58">
        <f t="shared" si="7"/>
        <v>0.15364657693647157</v>
      </c>
      <c r="M58">
        <f t="shared" si="7"/>
        <v>8.7770314333642754E-2</v>
      </c>
    </row>
    <row r="59" spans="1:13">
      <c r="A59">
        <v>2.5</v>
      </c>
      <c r="B59" s="1">
        <v>24939000</v>
      </c>
      <c r="C59">
        <v>29.35</v>
      </c>
      <c r="E59" s="5">
        <f t="shared" si="1"/>
        <v>38.090623588550834</v>
      </c>
      <c r="F59" s="5">
        <f t="shared" si="2"/>
        <v>19.944122616054972</v>
      </c>
      <c r="H59" s="1">
        <f t="shared" si="3"/>
        <v>15243508.893359631</v>
      </c>
      <c r="I59" s="5">
        <f t="shared" si="4"/>
        <v>7981450.0742242998</v>
      </c>
      <c r="J59">
        <f t="shared" si="5"/>
        <v>17206629.788231898</v>
      </c>
      <c r="K59">
        <f t="shared" si="6"/>
        <v>27.636403406706947</v>
      </c>
      <c r="L59">
        <f t="shared" si="7"/>
        <v>0.31005133372501309</v>
      </c>
      <c r="M59">
        <f t="shared" si="7"/>
        <v>5.8384892446100664E-2</v>
      </c>
    </row>
    <row r="60" spans="1:13">
      <c r="A60">
        <v>1.56</v>
      </c>
      <c r="B60" s="1">
        <v>20670000</v>
      </c>
      <c r="C60">
        <v>31.03</v>
      </c>
      <c r="E60" s="5">
        <f t="shared" si="1"/>
        <v>43.908534536282609</v>
      </c>
      <c r="F60" s="5">
        <f t="shared" si="2"/>
        <v>23.306133663447095</v>
      </c>
      <c r="H60" s="1">
        <f t="shared" si="3"/>
        <v>13145502.331181364</v>
      </c>
      <c r="I60" s="5">
        <f t="shared" si="4"/>
        <v>6977478.0151340999</v>
      </c>
      <c r="J60">
        <f t="shared" si="5"/>
        <v>14882520.989092352</v>
      </c>
      <c r="K60">
        <f t="shared" si="6"/>
        <v>27.958836774828523</v>
      </c>
      <c r="L60">
        <f t="shared" si="7"/>
        <v>0.27999414663317118</v>
      </c>
      <c r="M60">
        <f t="shared" si="7"/>
        <v>9.8974000166660595E-2</v>
      </c>
    </row>
    <row r="61" spans="1:13">
      <c r="A61">
        <v>0.97</v>
      </c>
      <c r="B61" s="1">
        <v>17264000</v>
      </c>
      <c r="C61">
        <v>32.06</v>
      </c>
      <c r="E61" s="5">
        <f t="shared" si="1"/>
        <v>50.734745156225536</v>
      </c>
      <c r="F61" s="5">
        <f t="shared" si="2"/>
        <v>27.335318690700483</v>
      </c>
      <c r="H61" s="1">
        <f t="shared" si="3"/>
        <v>11301361.568934383</v>
      </c>
      <c r="I61" s="5">
        <f t="shared" si="4"/>
        <v>6089048.425775893</v>
      </c>
      <c r="J61">
        <f t="shared" si="5"/>
        <v>12837339.44566517</v>
      </c>
      <c r="K61">
        <f t="shared" si="6"/>
        <v>28.315295329635866</v>
      </c>
      <c r="L61">
        <f t="shared" si="7"/>
        <v>0.25640990235952449</v>
      </c>
      <c r="M61">
        <f t="shared" si="7"/>
        <v>0.11680301529520075</v>
      </c>
    </row>
    <row r="62" spans="1:13">
      <c r="A62">
        <v>0.60499999999999998</v>
      </c>
      <c r="B62" s="1">
        <v>14471000</v>
      </c>
      <c r="C62">
        <v>32.78</v>
      </c>
      <c r="E62" s="5">
        <f t="shared" si="1"/>
        <v>58.647198926353504</v>
      </c>
      <c r="F62" s="5">
        <f t="shared" si="2"/>
        <v>32.120644273838366</v>
      </c>
      <c r="H62" s="1">
        <f t="shared" si="3"/>
        <v>9703871.8724325337</v>
      </c>
      <c r="I62" s="5">
        <f t="shared" si="4"/>
        <v>5314740.0421411972</v>
      </c>
      <c r="J62">
        <f t="shared" si="5"/>
        <v>11063977.179664025</v>
      </c>
      <c r="K62">
        <f t="shared" si="6"/>
        <v>28.709200019195684</v>
      </c>
      <c r="L62">
        <f t="shared" si="7"/>
        <v>0.23543796699163672</v>
      </c>
      <c r="M62">
        <f t="shared" si="7"/>
        <v>0.12418547836498831</v>
      </c>
    </row>
    <row r="63" spans="1:13">
      <c r="A63">
        <v>0.3765</v>
      </c>
      <c r="B63" s="1">
        <v>12138000</v>
      </c>
      <c r="C63">
        <v>33.43</v>
      </c>
      <c r="E63" s="5">
        <f t="shared" si="1"/>
        <v>67.940164385590265</v>
      </c>
      <c r="F63" s="5">
        <f t="shared" si="2"/>
        <v>37.899366525099929</v>
      </c>
      <c r="H63" s="1">
        <f t="shared" si="3"/>
        <v>8304932.0256390981</v>
      </c>
      <c r="I63" s="5">
        <f t="shared" si="4"/>
        <v>4632777.469000265</v>
      </c>
      <c r="J63">
        <f t="shared" si="5"/>
        <v>9509706.7792736087</v>
      </c>
      <c r="K63">
        <f t="shared" si="6"/>
        <v>29.154285015815788</v>
      </c>
      <c r="L63">
        <f t="shared" si="7"/>
        <v>0.21653429071728383</v>
      </c>
      <c r="M63">
        <f t="shared" si="7"/>
        <v>0.12790053796542664</v>
      </c>
    </row>
    <row r="64" spans="1:13">
      <c r="A64">
        <v>0.23449999999999999</v>
      </c>
      <c r="B64" s="1">
        <v>10176000</v>
      </c>
      <c r="C64">
        <v>34.03</v>
      </c>
      <c r="E64" s="5">
        <f t="shared" si="1"/>
        <v>78.810935707382882</v>
      </c>
      <c r="F64" s="5">
        <f t="shared" si="2"/>
        <v>44.877232719120528</v>
      </c>
      <c r="H64" s="1">
        <f t="shared" si="3"/>
        <v>7088731.0201153876</v>
      </c>
      <c r="I64" s="5">
        <f t="shared" si="4"/>
        <v>4036529.0529492553</v>
      </c>
      <c r="J64">
        <f t="shared" si="5"/>
        <v>8157430.6169804195</v>
      </c>
      <c r="K64">
        <f t="shared" si="6"/>
        <v>29.658441236901648</v>
      </c>
      <c r="L64">
        <f t="shared" si="7"/>
        <v>0.19836570194767891</v>
      </c>
      <c r="M64">
        <f t="shared" si="7"/>
        <v>0.12846190899495599</v>
      </c>
    </row>
    <row r="65" spans="1:13">
      <c r="A65">
        <v>0.14599999999999999</v>
      </c>
      <c r="B65" s="1">
        <v>8508600</v>
      </c>
      <c r="C65">
        <v>34.659999999999997</v>
      </c>
      <c r="E65" s="5">
        <f t="shared" si="1"/>
        <v>91.593191428867229</v>
      </c>
      <c r="F65" s="5">
        <f t="shared" si="2"/>
        <v>53.38313062130301</v>
      </c>
      <c r="H65" s="1">
        <f t="shared" si="3"/>
        <v>6029169.9624660788</v>
      </c>
      <c r="I65" s="5">
        <f t="shared" si="4"/>
        <v>3513972.6285694703</v>
      </c>
      <c r="J65">
        <f t="shared" si="5"/>
        <v>6978459.2906055311</v>
      </c>
      <c r="K65">
        <f t="shared" si="6"/>
        <v>30.234855061796132</v>
      </c>
      <c r="L65">
        <f t="shared" si="7"/>
        <v>0.17983460374144616</v>
      </c>
      <c r="M65">
        <f t="shared" si="7"/>
        <v>0.12767296417206764</v>
      </c>
    </row>
    <row r="66" spans="1:13">
      <c r="A66">
        <v>9.0999999999999998E-2</v>
      </c>
      <c r="B66" s="1">
        <v>7096700</v>
      </c>
      <c r="C66">
        <v>35.369999999999997</v>
      </c>
      <c r="E66" s="5">
        <f t="shared" si="1"/>
        <v>106.61834472614093</v>
      </c>
      <c r="F66" s="5">
        <f t="shared" si="2"/>
        <v>63.797125311331932</v>
      </c>
      <c r="H66" s="1">
        <f t="shared" si="3"/>
        <v>5109500.8187861806</v>
      </c>
      <c r="I66" s="5">
        <f t="shared" si="4"/>
        <v>3057367.5182422213</v>
      </c>
      <c r="J66">
        <f t="shared" si="5"/>
        <v>5954367.7043645242</v>
      </c>
      <c r="K66">
        <f t="shared" si="6"/>
        <v>30.894999423009804</v>
      </c>
      <c r="L66">
        <f t="shared" ref="L66:M81" si="8">ABS((J66-B66)/B66)</f>
        <v>0.16096668812764747</v>
      </c>
      <c r="M66">
        <f t="shared" si="8"/>
        <v>0.12651966573339538</v>
      </c>
    </row>
    <row r="67" spans="1:13">
      <c r="A67">
        <v>5.6500000000000002E-2</v>
      </c>
      <c r="B67" s="1">
        <v>5897400</v>
      </c>
      <c r="C67">
        <v>36.049999999999997</v>
      </c>
      <c r="E67" s="5">
        <f t="shared" ref="E67:E96" si="9">1+$P$2*(A67*$P$6)^(-$P$4)*COS($P$4*PI()/2)+$P$3*(A67*$P$8)^(-$P$5)*COS($P$5*PI()/2)</f>
        <v>124.5348553701194</v>
      </c>
      <c r="F67" s="5">
        <f t="shared" ref="F67:F96" si="10">$P$2*(A67*$P$6)^(-$P$4)*SIN($P$4*PI()/2)+$P$3*(A67*$P$8)^(-$P$5)*SIN($P$5*PI()/2)+($P$7*A67*$P$8)^-1</f>
        <v>76.79994695002253</v>
      </c>
      <c r="H67" s="1">
        <f t="shared" ref="H67:H96" si="11">$P$1*E67/(E67^2+F67^2)</f>
        <v>4303844.6571145635</v>
      </c>
      <c r="I67" s="5">
        <f t="shared" ref="I67:I96" si="12">$P$1*F67/(E67^2+F67^2)</f>
        <v>2654156.865282265</v>
      </c>
      <c r="J67">
        <f t="shared" ref="J67:J96" si="13">(H67^2+I67^2)^0.5</f>
        <v>5056444.155540389</v>
      </c>
      <c r="K67">
        <f t="shared" ref="K67:K96" si="14">DEGREES(ATAN(I67/H67))</f>
        <v>31.66190198156448</v>
      </c>
      <c r="L67">
        <f t="shared" si="8"/>
        <v>0.14259772856845576</v>
      </c>
      <c r="M67">
        <f t="shared" si="8"/>
        <v>0.12172255252248315</v>
      </c>
    </row>
    <row r="68" spans="1:13">
      <c r="A68">
        <v>3.5349999999999999E-2</v>
      </c>
      <c r="B68" s="1">
        <v>4887500</v>
      </c>
      <c r="C68">
        <v>36.81</v>
      </c>
      <c r="E68" s="5">
        <f t="shared" si="9"/>
        <v>145.44615762632938</v>
      </c>
      <c r="F68" s="5">
        <f t="shared" si="10"/>
        <v>92.775426311565582</v>
      </c>
      <c r="H68" s="1">
        <f t="shared" si="11"/>
        <v>3615487.6392965419</v>
      </c>
      <c r="I68" s="5">
        <f t="shared" si="12"/>
        <v>2306203.2887915331</v>
      </c>
      <c r="J68">
        <f t="shared" si="13"/>
        <v>4288394.1608880786</v>
      </c>
      <c r="K68">
        <f t="shared" si="14"/>
        <v>32.532493576189303</v>
      </c>
      <c r="L68">
        <f t="shared" si="8"/>
        <v>0.12257919981829593</v>
      </c>
      <c r="M68">
        <f t="shared" si="8"/>
        <v>0.11620501015513988</v>
      </c>
    </row>
    <row r="69" spans="1:13">
      <c r="A69">
        <v>2.205E-2</v>
      </c>
      <c r="B69" s="1">
        <v>4034900</v>
      </c>
      <c r="C69">
        <v>37.619999999999997</v>
      </c>
      <c r="E69" s="5">
        <f t="shared" si="9"/>
        <v>170.49553138336179</v>
      </c>
      <c r="F69" s="5">
        <f t="shared" si="10"/>
        <v>113.03442680577662</v>
      </c>
      <c r="H69" s="1">
        <f t="shared" si="11"/>
        <v>3014316.9884627196</v>
      </c>
      <c r="I69" s="5">
        <f t="shared" si="12"/>
        <v>1998419.4907471247</v>
      </c>
      <c r="J69">
        <f t="shared" si="13"/>
        <v>3616598.8674351149</v>
      </c>
      <c r="K69">
        <f t="shared" si="14"/>
        <v>33.54341858535394</v>
      </c>
      <c r="L69">
        <f t="shared" si="8"/>
        <v>0.10367075579689337</v>
      </c>
      <c r="M69">
        <f t="shared" si="8"/>
        <v>0.10836207907086809</v>
      </c>
    </row>
    <row r="70" spans="1:13">
      <c r="A70">
        <v>1.37E-2</v>
      </c>
      <c r="B70" s="1">
        <v>3320100</v>
      </c>
      <c r="C70">
        <v>38.5</v>
      </c>
      <c r="E70" s="5">
        <f t="shared" si="9"/>
        <v>200.73127765432469</v>
      </c>
      <c r="F70" s="5">
        <f t="shared" si="10"/>
        <v>139.09587749703789</v>
      </c>
      <c r="H70" s="1">
        <f t="shared" si="11"/>
        <v>2489986.629228483</v>
      </c>
      <c r="I70" s="5">
        <f t="shared" si="12"/>
        <v>1725425.5499975665</v>
      </c>
      <c r="J70">
        <f t="shared" si="13"/>
        <v>3029377.2862291397</v>
      </c>
      <c r="K70">
        <f t="shared" si="14"/>
        <v>34.719857778884872</v>
      </c>
      <c r="L70">
        <f t="shared" si="8"/>
        <v>8.7564444977820052E-2</v>
      </c>
      <c r="M70">
        <f t="shared" si="8"/>
        <v>9.8185512236756561E-2</v>
      </c>
    </row>
    <row r="71" spans="1:13">
      <c r="A71">
        <v>8.5500000000000003E-3</v>
      </c>
      <c r="B71" s="1">
        <v>2722300</v>
      </c>
      <c r="C71">
        <v>39.409999999999997</v>
      </c>
      <c r="E71" s="5">
        <f t="shared" si="9"/>
        <v>236.75775619622829</v>
      </c>
      <c r="F71" s="5">
        <f t="shared" si="10"/>
        <v>172.40616499765153</v>
      </c>
      <c r="H71" s="1">
        <f t="shared" si="11"/>
        <v>2041984.5464836871</v>
      </c>
      <c r="I71" s="5">
        <f t="shared" si="12"/>
        <v>1486965.9617484144</v>
      </c>
      <c r="J71">
        <f t="shared" si="13"/>
        <v>2526018.341080796</v>
      </c>
      <c r="K71">
        <f t="shared" si="14"/>
        <v>36.061975433241344</v>
      </c>
      <c r="L71">
        <f t="shared" si="8"/>
        <v>7.2101406501562659E-2</v>
      </c>
      <c r="M71">
        <f t="shared" si="8"/>
        <v>8.4953680963173142E-2</v>
      </c>
    </row>
    <row r="72" spans="1:13">
      <c r="A72">
        <v>5.3499999999999997E-3</v>
      </c>
      <c r="B72" s="1">
        <v>2218800</v>
      </c>
      <c r="C72">
        <v>40.4</v>
      </c>
      <c r="E72" s="5">
        <f t="shared" si="9"/>
        <v>280.0138381593593</v>
      </c>
      <c r="F72" s="5">
        <f t="shared" si="10"/>
        <v>215.57687626633881</v>
      </c>
      <c r="H72" s="1">
        <f t="shared" si="11"/>
        <v>1658851.1049886318</v>
      </c>
      <c r="I72" s="5">
        <f t="shared" si="12"/>
        <v>1277115.2374294212</v>
      </c>
      <c r="J72">
        <f t="shared" si="13"/>
        <v>2093516.2569696973</v>
      </c>
      <c r="K72">
        <f t="shared" si="14"/>
        <v>37.591931761691633</v>
      </c>
      <c r="L72">
        <f t="shared" si="8"/>
        <v>5.6464639909096219E-2</v>
      </c>
      <c r="M72">
        <f t="shared" si="8"/>
        <v>6.950663956208826E-2</v>
      </c>
    </row>
    <row r="73" spans="1:13">
      <c r="A73">
        <v>3.32E-3</v>
      </c>
      <c r="B73" s="1">
        <v>1795500</v>
      </c>
      <c r="C73">
        <v>41.46</v>
      </c>
      <c r="E73" s="5">
        <f t="shared" si="9"/>
        <v>333.52926510484053</v>
      </c>
      <c r="F73" s="5">
        <f t="shared" si="10"/>
        <v>273.66228410953488</v>
      </c>
      <c r="H73" s="1">
        <f t="shared" si="11"/>
        <v>1325671.0163559536</v>
      </c>
      <c r="I73" s="5">
        <f t="shared" si="12"/>
        <v>1087719.1187398257</v>
      </c>
      <c r="J73">
        <f t="shared" si="13"/>
        <v>1714799.2666427083</v>
      </c>
      <c r="K73">
        <f t="shared" si="14"/>
        <v>39.369034504474669</v>
      </c>
      <c r="L73">
        <f t="shared" si="8"/>
        <v>4.4946106019098674E-2</v>
      </c>
      <c r="M73">
        <f t="shared" si="8"/>
        <v>5.0433321165589282E-2</v>
      </c>
    </row>
    <row r="74" spans="1:13">
      <c r="A74">
        <v>2.0699999999999998E-3</v>
      </c>
      <c r="B74" s="1">
        <v>1442200</v>
      </c>
      <c r="C74">
        <v>42.59</v>
      </c>
      <c r="E74" s="5">
        <f t="shared" si="9"/>
        <v>398.36842878982003</v>
      </c>
      <c r="F74" s="5">
        <f t="shared" si="10"/>
        <v>350.76144471690861</v>
      </c>
      <c r="H74" s="1">
        <f t="shared" si="11"/>
        <v>1046104.439968872</v>
      </c>
      <c r="I74" s="5">
        <f t="shared" si="12"/>
        <v>921089.8208046722</v>
      </c>
      <c r="J74">
        <f t="shared" si="13"/>
        <v>1393822.4267504704</v>
      </c>
      <c r="K74">
        <f t="shared" si="14"/>
        <v>41.363759795310195</v>
      </c>
      <c r="L74">
        <f t="shared" si="8"/>
        <v>3.3544288759901252E-2</v>
      </c>
      <c r="M74">
        <f t="shared" si="8"/>
        <v>2.8791739955149304E-2</v>
      </c>
    </row>
    <row r="75" spans="1:13">
      <c r="A75">
        <v>1.2899999999999999E-3</v>
      </c>
      <c r="B75" s="1">
        <v>1149900</v>
      </c>
      <c r="C75">
        <v>43.8</v>
      </c>
      <c r="E75" s="5">
        <f t="shared" si="9"/>
        <v>478.21657070552794</v>
      </c>
      <c r="F75" s="5">
        <f t="shared" si="10"/>
        <v>455.47917902907841</v>
      </c>
      <c r="H75" s="1">
        <f t="shared" si="11"/>
        <v>811168.62916902814</v>
      </c>
      <c r="I75" s="5">
        <f t="shared" si="12"/>
        <v>772600.6246980537</v>
      </c>
      <c r="J75">
        <f t="shared" si="13"/>
        <v>1120225.9906964235</v>
      </c>
      <c r="K75">
        <f t="shared" si="14"/>
        <v>43.605006875932958</v>
      </c>
      <c r="L75">
        <f t="shared" si="8"/>
        <v>2.5805730327486343E-2</v>
      </c>
      <c r="M75">
        <f t="shared" si="8"/>
        <v>4.451897809749761E-3</v>
      </c>
    </row>
    <row r="76" spans="1:13">
      <c r="A76" s="1">
        <v>8.0500000000000005E-4</v>
      </c>
      <c r="B76">
        <v>913000</v>
      </c>
      <c r="C76">
        <v>45.04</v>
      </c>
      <c r="E76" s="5">
        <f t="shared" si="9"/>
        <v>576.76611522110647</v>
      </c>
      <c r="F76" s="5">
        <f t="shared" si="10"/>
        <v>599.00588928666662</v>
      </c>
      <c r="H76" s="1">
        <f t="shared" si="11"/>
        <v>617096.25797858858</v>
      </c>
      <c r="I76" s="5">
        <f t="shared" si="12"/>
        <v>640891.13945994119</v>
      </c>
      <c r="J76">
        <f t="shared" si="13"/>
        <v>889690.53285366506</v>
      </c>
      <c r="K76">
        <f t="shared" si="14"/>
        <v>46.083622720281198</v>
      </c>
      <c r="L76">
        <f t="shared" si="8"/>
        <v>2.5530632142754587E-2</v>
      </c>
      <c r="M76">
        <f t="shared" si="8"/>
        <v>2.3171019544431598E-2</v>
      </c>
    </row>
    <row r="77" spans="1:13">
      <c r="A77" s="1">
        <v>5.0000000000000001E-4</v>
      </c>
      <c r="B77">
        <v>724250</v>
      </c>
      <c r="C77">
        <v>46.3</v>
      </c>
      <c r="E77" s="5">
        <f t="shared" si="9"/>
        <v>700.85391615233493</v>
      </c>
      <c r="F77" s="5">
        <f t="shared" si="10"/>
        <v>801.1619439314361</v>
      </c>
      <c r="H77" s="1">
        <f t="shared" si="11"/>
        <v>457615.40435614542</v>
      </c>
      <c r="I77" s="5">
        <f t="shared" si="12"/>
        <v>523110.50630878069</v>
      </c>
      <c r="J77">
        <f t="shared" si="13"/>
        <v>695022.6328074988</v>
      </c>
      <c r="K77">
        <f t="shared" si="14"/>
        <v>48.820669023429645</v>
      </c>
      <c r="L77">
        <f t="shared" si="8"/>
        <v>4.0355356841561892E-2</v>
      </c>
    </row>
    <row r="78" spans="1:13">
      <c r="A78">
        <v>0.2</v>
      </c>
      <c r="B78" s="1">
        <v>10216000</v>
      </c>
      <c r="C78">
        <v>30.88</v>
      </c>
      <c r="E78" s="5">
        <f t="shared" si="9"/>
        <v>82.874333181139988</v>
      </c>
      <c r="F78" s="5">
        <f t="shared" si="10"/>
        <v>47.545925435744756</v>
      </c>
      <c r="H78" s="1">
        <f t="shared" si="11"/>
        <v>6716337.9307930572</v>
      </c>
      <c r="I78" s="5">
        <f t="shared" si="12"/>
        <v>3853237.6696265596</v>
      </c>
      <c r="J78">
        <f t="shared" si="13"/>
        <v>7743167.0354731902</v>
      </c>
      <c r="K78">
        <f t="shared" si="14"/>
        <v>29.843372101279435</v>
      </c>
      <c r="L78">
        <f t="shared" si="8"/>
        <v>0.24205491038829383</v>
      </c>
    </row>
    <row r="79" spans="1:13">
      <c r="A79">
        <v>0.12479999999999999</v>
      </c>
      <c r="B79" s="1">
        <v>8083200</v>
      </c>
      <c r="C79">
        <v>34.68</v>
      </c>
      <c r="E79" s="5">
        <f t="shared" si="9"/>
        <v>96.307227152656992</v>
      </c>
      <c r="F79" s="5">
        <f t="shared" si="10"/>
        <v>56.602152933539408</v>
      </c>
      <c r="H79" s="1">
        <f t="shared" si="11"/>
        <v>5709628.2824513884</v>
      </c>
      <c r="I79" s="5">
        <f t="shared" si="12"/>
        <v>3355690.5622950378</v>
      </c>
      <c r="J79">
        <f t="shared" si="13"/>
        <v>6622727.1024589846</v>
      </c>
      <c r="K79">
        <f t="shared" si="14"/>
        <v>30.443813123899002</v>
      </c>
      <c r="L79">
        <f t="shared" si="8"/>
        <v>0.1806800397789261</v>
      </c>
      <c r="M79">
        <f t="shared" si="8"/>
        <v>0.12215071730395034</v>
      </c>
    </row>
    <row r="80" spans="1:13">
      <c r="A80">
        <v>7.7600000000000002E-2</v>
      </c>
      <c r="B80" s="1">
        <v>6476400</v>
      </c>
      <c r="C80">
        <v>36.700000000000003</v>
      </c>
      <c r="E80" s="5">
        <f t="shared" si="9"/>
        <v>112.27065717458252</v>
      </c>
      <c r="F80" s="5">
        <f t="shared" si="10"/>
        <v>67.830727028246756</v>
      </c>
      <c r="H80" s="1">
        <f t="shared" si="11"/>
        <v>4827457.7370773507</v>
      </c>
      <c r="I80" s="5">
        <f t="shared" si="12"/>
        <v>2916612.1963185985</v>
      </c>
      <c r="J80">
        <f t="shared" si="13"/>
        <v>5640121.8875998035</v>
      </c>
      <c r="K80">
        <f t="shared" si="14"/>
        <v>31.139173696603919</v>
      </c>
      <c r="L80">
        <f t="shared" si="8"/>
        <v>0.12912700148233533</v>
      </c>
      <c r="M80">
        <f t="shared" si="8"/>
        <v>0.1515211526810922</v>
      </c>
    </row>
    <row r="81" spans="1:13">
      <c r="A81">
        <v>4.8399999999999999E-2</v>
      </c>
      <c r="B81" s="1">
        <v>5257800</v>
      </c>
      <c r="C81">
        <v>37.869999999999997</v>
      </c>
      <c r="E81" s="5">
        <f t="shared" si="9"/>
        <v>131.04354781110595</v>
      </c>
      <c r="F81" s="5">
        <f t="shared" si="10"/>
        <v>81.680399825982121</v>
      </c>
      <c r="H81" s="1">
        <f t="shared" si="11"/>
        <v>4065926.1583446846</v>
      </c>
      <c r="I81" s="5">
        <f t="shared" si="12"/>
        <v>2534321.4513333505</v>
      </c>
      <c r="J81">
        <f t="shared" si="13"/>
        <v>4791089.7240398182</v>
      </c>
      <c r="K81">
        <f t="shared" si="14"/>
        <v>31.935588389960202</v>
      </c>
      <c r="L81">
        <f t="shared" si="8"/>
        <v>8.8765315523637617E-2</v>
      </c>
      <c r="M81">
        <f t="shared" si="8"/>
        <v>0.15670482202376013</v>
      </c>
    </row>
    <row r="82" spans="1:13">
      <c r="A82">
        <v>3.0120000000000001E-2</v>
      </c>
      <c r="B82" s="1">
        <v>4264400</v>
      </c>
      <c r="C82">
        <v>38.840000000000003</v>
      </c>
      <c r="E82" s="5">
        <f t="shared" si="9"/>
        <v>153.45296538040722</v>
      </c>
      <c r="F82" s="5">
        <f t="shared" si="10"/>
        <v>99.118664839074484</v>
      </c>
      <c r="H82" s="1">
        <f t="shared" si="11"/>
        <v>3401837.9331815001</v>
      </c>
      <c r="I82" s="5">
        <f t="shared" si="12"/>
        <v>2197322.3723633466</v>
      </c>
      <c r="J82">
        <f t="shared" si="13"/>
        <v>4049781.0967657333</v>
      </c>
      <c r="K82">
        <f t="shared" si="14"/>
        <v>32.859311632068994</v>
      </c>
      <c r="L82">
        <f t="shared" ref="L82:M96" si="15">ABS((J82-B82)/B82)</f>
        <v>5.0328042217959543E-2</v>
      </c>
      <c r="M82">
        <f t="shared" si="15"/>
        <v>0.15398270772221959</v>
      </c>
    </row>
    <row r="83" spans="1:13">
      <c r="A83">
        <v>1.8759999999999999E-2</v>
      </c>
      <c r="B83" s="1">
        <v>3465200</v>
      </c>
      <c r="C83">
        <v>39.630000000000003</v>
      </c>
      <c r="E83" s="5">
        <f t="shared" si="9"/>
        <v>180.14846681250657</v>
      </c>
      <c r="F83" s="5">
        <f t="shared" si="10"/>
        <v>121.1647839484842</v>
      </c>
      <c r="H83" s="1">
        <f t="shared" si="11"/>
        <v>2827597.4507663134</v>
      </c>
      <c r="I83" s="5">
        <f t="shared" si="12"/>
        <v>1901793.7830798132</v>
      </c>
      <c r="J83">
        <f t="shared" si="13"/>
        <v>3407657.1037798361</v>
      </c>
      <c r="K83">
        <f t="shared" si="14"/>
        <v>33.924103561754912</v>
      </c>
      <c r="L83">
        <f t="shared" si="15"/>
        <v>1.6605937960338192E-2</v>
      </c>
      <c r="M83">
        <f t="shared" si="15"/>
        <v>0.14397921872937397</v>
      </c>
    </row>
    <row r="84" spans="1:13">
      <c r="A84">
        <v>1.1679999999999999E-2</v>
      </c>
      <c r="B84" s="1">
        <v>2811500</v>
      </c>
      <c r="C84">
        <v>40.409999999999997</v>
      </c>
      <c r="E84" s="5">
        <f t="shared" si="9"/>
        <v>212.17857158416382</v>
      </c>
      <c r="F84" s="5">
        <f t="shared" si="10"/>
        <v>149.41613298446376</v>
      </c>
      <c r="H84" s="1">
        <f t="shared" si="11"/>
        <v>2330887.9577844334</v>
      </c>
      <c r="I84" s="5">
        <f t="shared" si="12"/>
        <v>1641411.1117439426</v>
      </c>
      <c r="J84">
        <f t="shared" si="13"/>
        <v>2850836.563098799</v>
      </c>
      <c r="K84">
        <f t="shared" si="14"/>
        <v>35.153203517293385</v>
      </c>
      <c r="L84">
        <f t="shared" si="15"/>
        <v>1.3991308233611586E-2</v>
      </c>
      <c r="M84">
        <f t="shared" si="15"/>
        <v>0.13008652518452393</v>
      </c>
    </row>
    <row r="85" spans="1:13">
      <c r="A85">
        <v>7.28E-3</v>
      </c>
      <c r="B85" s="1">
        <v>2273500</v>
      </c>
      <c r="C85">
        <v>41.18</v>
      </c>
      <c r="E85" s="5">
        <f t="shared" si="9"/>
        <v>250.67597415802939</v>
      </c>
      <c r="F85" s="5">
        <f t="shared" si="10"/>
        <v>185.92240442645345</v>
      </c>
      <c r="H85" s="1">
        <f t="shared" si="11"/>
        <v>1903941.5785555148</v>
      </c>
      <c r="I85" s="5">
        <f t="shared" si="12"/>
        <v>1412123.349122328</v>
      </c>
      <c r="J85">
        <f t="shared" si="13"/>
        <v>2370461.1128826658</v>
      </c>
      <c r="K85">
        <f t="shared" si="14"/>
        <v>36.563743227747025</v>
      </c>
      <c r="L85">
        <f t="shared" si="15"/>
        <v>4.2648389216039508E-2</v>
      </c>
      <c r="M85">
        <f t="shared" si="15"/>
        <v>0.1120994845131854</v>
      </c>
    </row>
    <row r="86" spans="1:13">
      <c r="A86">
        <v>4.5199999999999997E-3</v>
      </c>
      <c r="B86" s="1">
        <v>1831200</v>
      </c>
      <c r="C86">
        <v>42.01</v>
      </c>
      <c r="E86" s="5">
        <f t="shared" si="9"/>
        <v>297.7154956026182</v>
      </c>
      <c r="F86" s="5">
        <f t="shared" si="10"/>
        <v>234.224410410903</v>
      </c>
      <c r="H86" s="1">
        <f t="shared" si="11"/>
        <v>1534926.7206214652</v>
      </c>
      <c r="I86" s="5">
        <f t="shared" si="12"/>
        <v>1207586.8118110201</v>
      </c>
      <c r="J86">
        <f t="shared" si="13"/>
        <v>1953014.5789874867</v>
      </c>
      <c r="K86">
        <f t="shared" si="14"/>
        <v>38.193512097263699</v>
      </c>
      <c r="L86">
        <f t="shared" si="15"/>
        <v>6.6521722907102801E-2</v>
      </c>
      <c r="M86">
        <f t="shared" si="15"/>
        <v>9.0847129320073758E-2</v>
      </c>
    </row>
    <row r="87" spans="1:13">
      <c r="A87">
        <v>2.8300000000000001E-3</v>
      </c>
      <c r="B87" s="1">
        <v>1470800</v>
      </c>
      <c r="C87">
        <v>42.88</v>
      </c>
      <c r="E87" s="5">
        <f t="shared" si="9"/>
        <v>353.98723160869946</v>
      </c>
      <c r="F87" s="5">
        <f t="shared" si="10"/>
        <v>297.2037832767374</v>
      </c>
      <c r="H87" s="1">
        <f t="shared" si="11"/>
        <v>1225845.6506529972</v>
      </c>
      <c r="I87" s="5">
        <f t="shared" si="12"/>
        <v>1029206.5152511873</v>
      </c>
      <c r="J87">
        <f t="shared" si="13"/>
        <v>1600613.5105828522</v>
      </c>
      <c r="K87">
        <f t="shared" si="14"/>
        <v>40.016449620788322</v>
      </c>
      <c r="L87">
        <f t="shared" si="15"/>
        <v>8.8260477687552477E-2</v>
      </c>
      <c r="M87">
        <f t="shared" si="15"/>
        <v>6.6780559216690308E-2</v>
      </c>
    </row>
    <row r="88" spans="1:13">
      <c r="A88">
        <v>1.7600000000000001E-3</v>
      </c>
      <c r="B88" s="1">
        <v>1177100</v>
      </c>
      <c r="C88">
        <v>43.8</v>
      </c>
      <c r="E88" s="5">
        <f t="shared" si="9"/>
        <v>423.8937631542849</v>
      </c>
      <c r="F88" s="5">
        <f t="shared" si="10"/>
        <v>383.08228998169676</v>
      </c>
      <c r="H88" s="1">
        <f t="shared" si="11"/>
        <v>960685.26745473035</v>
      </c>
      <c r="I88" s="5">
        <f t="shared" si="12"/>
        <v>868192.79781261575</v>
      </c>
      <c r="J88">
        <f t="shared" si="13"/>
        <v>1294864.825871127</v>
      </c>
      <c r="K88">
        <f t="shared" si="14"/>
        <v>42.104827752677757</v>
      </c>
      <c r="L88">
        <f t="shared" si="15"/>
        <v>0.10004657707172454</v>
      </c>
      <c r="M88">
        <f t="shared" si="15"/>
        <v>3.8702562724252064E-2</v>
      </c>
    </row>
    <row r="89" spans="1:13">
      <c r="A89">
        <v>1.1000000000000001E-3</v>
      </c>
      <c r="B89">
        <v>937140</v>
      </c>
      <c r="C89">
        <v>44.8</v>
      </c>
      <c r="E89" s="5">
        <f t="shared" si="9"/>
        <v>509.16636503804295</v>
      </c>
      <c r="F89" s="5">
        <f t="shared" si="10"/>
        <v>498.88435213762773</v>
      </c>
      <c r="H89" s="1">
        <f t="shared" si="11"/>
        <v>741317.95580233866</v>
      </c>
      <c r="I89" s="5">
        <f t="shared" si="12"/>
        <v>726347.91593275766</v>
      </c>
      <c r="J89">
        <f t="shared" si="13"/>
        <v>1037850.4740928813</v>
      </c>
      <c r="K89">
        <f t="shared" si="14"/>
        <v>44.415609249410998</v>
      </c>
      <c r="L89">
        <f t="shared" si="15"/>
        <v>0.10746577255573481</v>
      </c>
      <c r="M89">
        <f t="shared" si="15"/>
        <v>8.5801506827901507E-3</v>
      </c>
    </row>
    <row r="90" spans="1:13">
      <c r="A90" s="1">
        <v>6.8400000000000004E-4</v>
      </c>
      <c r="B90">
        <v>742360</v>
      </c>
      <c r="C90">
        <v>45.83</v>
      </c>
      <c r="E90" s="5">
        <f t="shared" si="9"/>
        <v>616.11369457427782</v>
      </c>
      <c r="F90" s="5">
        <f t="shared" si="10"/>
        <v>660.57275029260813</v>
      </c>
      <c r="H90" s="1">
        <f t="shared" si="11"/>
        <v>558625.52849462361</v>
      </c>
      <c r="I90" s="5">
        <f t="shared" si="12"/>
        <v>598936.21094777924</v>
      </c>
      <c r="J90">
        <f t="shared" si="13"/>
        <v>819015.91307518573</v>
      </c>
      <c r="K90">
        <f t="shared" si="14"/>
        <v>46.994450012222643</v>
      </c>
      <c r="L90">
        <f t="shared" si="15"/>
        <v>0.10325975682308547</v>
      </c>
      <c r="M90">
        <f t="shared" si="15"/>
        <v>2.5408029941580725E-2</v>
      </c>
    </row>
    <row r="91" spans="1:13">
      <c r="A91" s="1">
        <v>4.28E-4</v>
      </c>
      <c r="B91">
        <v>584350</v>
      </c>
      <c r="C91">
        <v>46.94</v>
      </c>
      <c r="E91" s="5">
        <f t="shared" si="9"/>
        <v>747.8475072312167</v>
      </c>
      <c r="F91" s="5">
        <f t="shared" si="10"/>
        <v>883.72695937487447</v>
      </c>
      <c r="H91" s="1">
        <f t="shared" si="11"/>
        <v>412811.93662525626</v>
      </c>
      <c r="I91" s="5">
        <f t="shared" si="12"/>
        <v>487817.41467341629</v>
      </c>
      <c r="J91">
        <f t="shared" si="13"/>
        <v>639045.79263066151</v>
      </c>
      <c r="K91">
        <f t="shared" si="14"/>
        <v>49.760674305149116</v>
      </c>
      <c r="L91">
        <f t="shared" si="15"/>
        <v>9.3601082622848483E-2</v>
      </c>
      <c r="M91">
        <f t="shared" si="15"/>
        <v>6.0091058908161889E-2</v>
      </c>
    </row>
    <row r="92" spans="1:13">
      <c r="A92" s="1">
        <v>2.656E-4</v>
      </c>
      <c r="B92">
        <v>456890</v>
      </c>
      <c r="C92">
        <v>48.17</v>
      </c>
      <c r="E92" s="5">
        <f t="shared" si="9"/>
        <v>916.37969081484925</v>
      </c>
      <c r="F92" s="5">
        <f t="shared" si="10"/>
        <v>1205.8138319509264</v>
      </c>
      <c r="H92" s="1">
        <f t="shared" si="11"/>
        <v>295567.22246941365</v>
      </c>
      <c r="I92" s="5">
        <f t="shared" si="12"/>
        <v>388920.71561300522</v>
      </c>
      <c r="J92">
        <f t="shared" si="13"/>
        <v>488486.75113171281</v>
      </c>
      <c r="K92">
        <f t="shared" si="14"/>
        <v>52.766335313610803</v>
      </c>
      <c r="L92">
        <f t="shared" si="15"/>
        <v>6.9156145093376545E-2</v>
      </c>
      <c r="M92">
        <f t="shared" si="15"/>
        <v>9.5419043255362282E-2</v>
      </c>
    </row>
    <row r="93" spans="1:13">
      <c r="A93" s="1">
        <v>1.6559999999999999E-4</v>
      </c>
      <c r="B93">
        <v>353760</v>
      </c>
      <c r="C93">
        <v>49.4</v>
      </c>
      <c r="E93" s="5">
        <f t="shared" si="9"/>
        <v>1127.6455955931647</v>
      </c>
      <c r="F93" s="5">
        <f t="shared" si="10"/>
        <v>1664.2508376891649</v>
      </c>
      <c r="H93" s="1">
        <f t="shared" si="11"/>
        <v>206430.86927831918</v>
      </c>
      <c r="I93" s="5">
        <f t="shared" si="12"/>
        <v>304663.76001817256</v>
      </c>
      <c r="J93">
        <f t="shared" si="13"/>
        <v>368013.1933224856</v>
      </c>
      <c r="K93">
        <f t="shared" si="14"/>
        <v>55.879631053467399</v>
      </c>
      <c r="L93">
        <f t="shared" si="15"/>
        <v>4.0290573616252837E-2</v>
      </c>
      <c r="M93">
        <f t="shared" si="15"/>
        <v>0.13116662051553443</v>
      </c>
    </row>
    <row r="94" spans="1:13">
      <c r="A94" s="1">
        <v>1.032E-4</v>
      </c>
      <c r="B94">
        <v>272260</v>
      </c>
      <c r="C94">
        <v>50.79</v>
      </c>
      <c r="E94" s="5">
        <f t="shared" si="9"/>
        <v>1396.7977819549835</v>
      </c>
      <c r="F94" s="5">
        <f t="shared" si="10"/>
        <v>2330.835022396398</v>
      </c>
      <c r="H94" s="1">
        <f t="shared" si="11"/>
        <v>139951.08227197817</v>
      </c>
      <c r="I94" s="5">
        <f t="shared" si="12"/>
        <v>233536.22707307487</v>
      </c>
      <c r="J94">
        <f t="shared" si="13"/>
        <v>272259.93973521848</v>
      </c>
      <c r="K94">
        <f t="shared" si="14"/>
        <v>59.067038868370418</v>
      </c>
      <c r="L94">
        <f t="shared" si="15"/>
        <v>2.2135011211670056E-7</v>
      </c>
      <c r="M94">
        <f t="shared" si="15"/>
        <v>0.16296591589624765</v>
      </c>
    </row>
    <row r="95" spans="1:13">
      <c r="A95" s="1">
        <v>6.4399999999999993E-5</v>
      </c>
      <c r="B95">
        <v>208450</v>
      </c>
      <c r="C95">
        <v>52.23</v>
      </c>
      <c r="E95" s="5">
        <f t="shared" si="9"/>
        <v>1740.3128066438167</v>
      </c>
      <c r="F95" s="5">
        <f t="shared" si="10"/>
        <v>3306.7143461073647</v>
      </c>
      <c r="H95" s="1">
        <f t="shared" si="11"/>
        <v>92208.686416760684</v>
      </c>
      <c r="I95" s="5">
        <f t="shared" si="12"/>
        <v>175202.86298302357</v>
      </c>
      <c r="J95">
        <f t="shared" si="13"/>
        <v>197986.07286410991</v>
      </c>
      <c r="K95">
        <f t="shared" si="14"/>
        <v>62.242316460646876</v>
      </c>
      <c r="L95">
        <f t="shared" si="15"/>
        <v>5.019873895845569E-2</v>
      </c>
      <c r="M95">
        <f t="shared" si="15"/>
        <v>0.19169665825477464</v>
      </c>
    </row>
    <row r="96" spans="1:13">
      <c r="A96" s="1">
        <v>4.0000000000000003E-5</v>
      </c>
      <c r="B96">
        <v>159630</v>
      </c>
      <c r="C96">
        <v>53.64</v>
      </c>
      <c r="E96" s="5">
        <f t="shared" si="9"/>
        <v>2187.2996603199199</v>
      </c>
      <c r="F96" s="5">
        <f t="shared" si="10"/>
        <v>4771.0604143425253</v>
      </c>
      <c r="H96" s="1">
        <f t="shared" si="11"/>
        <v>58742.720157935793</v>
      </c>
      <c r="I96" s="5">
        <f t="shared" si="12"/>
        <v>128132.90828899771</v>
      </c>
      <c r="J96">
        <f t="shared" si="13"/>
        <v>140956.55131333999</v>
      </c>
      <c r="K96">
        <f t="shared" si="14"/>
        <v>65.370841792382251</v>
      </c>
      <c r="L96">
        <f t="shared" si="15"/>
        <v>0.11697956954620062</v>
      </c>
      <c r="M96">
        <f t="shared" si="15"/>
        <v>0.21869578285574665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6"/>
  <sheetViews>
    <sheetView topLeftCell="M1" zoomScale="85" zoomScaleNormal="85" workbookViewId="0">
      <selection activeCell="Q1" sqref="Q1:Q7"/>
    </sheetView>
  </sheetViews>
  <sheetFormatPr defaultRowHeight="14.4"/>
  <cols>
    <col min="16" max="16" width="13.77734375" customWidth="1"/>
  </cols>
  <sheetData>
    <row r="1" spans="1:23">
      <c r="A1" t="s">
        <v>19</v>
      </c>
      <c r="B1" t="s">
        <v>20</v>
      </c>
      <c r="C1" t="s">
        <v>21</v>
      </c>
      <c r="E1" t="s">
        <v>0</v>
      </c>
      <c r="F1" t="s">
        <v>1</v>
      </c>
      <c r="H1" t="s">
        <v>27</v>
      </c>
      <c r="I1" t="s">
        <v>28</v>
      </c>
      <c r="J1" t="s">
        <v>25</v>
      </c>
      <c r="K1" t="s">
        <v>24</v>
      </c>
      <c r="L1" t="s">
        <v>30</v>
      </c>
      <c r="M1" t="s">
        <v>31</v>
      </c>
      <c r="O1" t="s">
        <v>42</v>
      </c>
      <c r="P1" s="5">
        <f>Q1*10^8</f>
        <v>770227539.66453683</v>
      </c>
      <c r="Q1">
        <v>7.7022753966453683</v>
      </c>
      <c r="R1" s="5">
        <v>700000000.00000012</v>
      </c>
      <c r="T1" s="8">
        <v>5</v>
      </c>
    </row>
    <row r="2" spans="1:23">
      <c r="A2">
        <v>30000</v>
      </c>
      <c r="B2" s="1">
        <v>189570000</v>
      </c>
      <c r="C2">
        <v>22.32</v>
      </c>
      <c r="E2" s="5">
        <f>1+$P$2*(A2*$P$6)^(-$P$4)*COS($P$4*PI()/2)+$P$3*(A2*$P$7)^(-$P$5)*COS($P$5*PI()/2)</f>
        <v>3.3696788965832671</v>
      </c>
      <c r="F2" s="5">
        <f>$P$2*(A2*$P$6)^(-$P$4)*SIN($P$4*PI()/2)+$P$3*(A2*$P$7)^(-$P$5)*SIN($P$5*PI()/2)</f>
        <v>1.6374842364970184</v>
      </c>
      <c r="H2" s="1">
        <f>$P$1*E2/(E2^2+F2^2)</f>
        <v>184910426.992892</v>
      </c>
      <c r="I2" s="5">
        <f>$P$1*F2/(E2^2+F2^2)</f>
        <v>89856606.12107861</v>
      </c>
      <c r="J2">
        <f>(H2^2+I2^2)^0.5</f>
        <v>205587148.61170751</v>
      </c>
      <c r="K2">
        <f>DEGREES(ATAN(I2/H2))</f>
        <v>25.917280057428993</v>
      </c>
      <c r="L2">
        <f t="shared" ref="L2:L33" si="0">ABS((J2-B2)/B2)</f>
        <v>8.4492000905773634E-2</v>
      </c>
      <c r="M2">
        <f t="shared" ref="M2:M33" si="1">ABS((K2-C2)/C2)</f>
        <v>0.16116846135434554</v>
      </c>
      <c r="O2" t="s">
        <v>43</v>
      </c>
      <c r="P2" s="5">
        <f>Q2</f>
        <v>94.70133743867855</v>
      </c>
      <c r="Q2">
        <v>94.70133743867855</v>
      </c>
      <c r="R2" s="5">
        <v>6.9375783123541748</v>
      </c>
      <c r="T2" s="8">
        <v>5</v>
      </c>
    </row>
    <row r="3" spans="1:23">
      <c r="A3">
        <v>18720</v>
      </c>
      <c r="B3" s="1">
        <v>167110000</v>
      </c>
      <c r="C3">
        <v>23.88</v>
      </c>
      <c r="E3" s="5">
        <f>1+$P$2*(A3*$P$6)^(-$P$4)*COS($P$4*PI()/2)+$P$3*(A3*$P$7)^(-$P$5)*COS($P$5*PI()/2)</f>
        <v>3.8368281299016784</v>
      </c>
      <c r="F3" s="5">
        <f>$P$2*(A3*$P$6)^(-$P$4)*SIN($P$4*PI()/2)+$P$3*(A3*$P$7)^(-$P$5)*SIN($P$5*PI()/2)</f>
        <v>1.968677838234079</v>
      </c>
      <c r="H3" s="1">
        <f t="shared" ref="H3:H66" si="2">$P$1*E3/(E3^2+F3^2)</f>
        <v>158909492.02946898</v>
      </c>
      <c r="I3" s="5">
        <f t="shared" ref="I3:I66" si="3">$P$1*F3/(E3^2+F3^2)</f>
        <v>81536515.228652522</v>
      </c>
      <c r="J3">
        <f t="shared" ref="J3:J66" si="4">(H3^2+I3^2)^0.5</f>
        <v>178606914.68332392</v>
      </c>
      <c r="K3">
        <f t="shared" ref="K3:K66" si="5">DEGREES(ATAN(I3/H3))</f>
        <v>27.162374959121959</v>
      </c>
      <c r="L3">
        <f t="shared" si="0"/>
        <v>6.8798484132151991E-2</v>
      </c>
      <c r="M3">
        <f t="shared" si="1"/>
        <v>0.13745288773542544</v>
      </c>
      <c r="O3" s="9" t="s">
        <v>44</v>
      </c>
      <c r="P3" s="5">
        <f>Q3</f>
        <v>94.70133743867855</v>
      </c>
      <c r="Q3">
        <f>Q2</f>
        <v>94.70133743867855</v>
      </c>
      <c r="R3" s="5">
        <v>2.5138945654900691</v>
      </c>
      <c r="T3" s="8">
        <v>1</v>
      </c>
    </row>
    <row r="4" spans="1:23">
      <c r="A4">
        <v>11640</v>
      </c>
      <c r="B4" s="1">
        <v>146560000</v>
      </c>
      <c r="C4">
        <v>25.29</v>
      </c>
      <c r="E4" s="5">
        <f>1+$P$2*(A4*$P$6)^(-$P$4)*COS($P$4*PI()/2)+$P$3*(A4*$P$7)^(-$P$5)*COS($P$5*PI()/2)</f>
        <v>4.4013200707990485</v>
      </c>
      <c r="F4" s="5">
        <f>$P$2*(A4*$P$6)^(-$P$4)*SIN($P$4*PI()/2)+$P$3*(A4*$P$7)^(-$P$5)*SIN($P$5*PI()/2)</f>
        <v>2.3731409612276062</v>
      </c>
      <c r="H4" s="1">
        <f t="shared" si="2"/>
        <v>135582189.12459844</v>
      </c>
      <c r="I4" s="5">
        <f t="shared" si="3"/>
        <v>73104350.842196018</v>
      </c>
      <c r="J4">
        <f t="shared" si="4"/>
        <v>154034983.42869151</v>
      </c>
      <c r="K4">
        <f t="shared" si="5"/>
        <v>28.333033611630185</v>
      </c>
      <c r="L4">
        <f t="shared" si="0"/>
        <v>5.1002889114980257E-2</v>
      </c>
      <c r="M4">
        <f t="shared" si="1"/>
        <v>0.12032556787782467</v>
      </c>
      <c r="O4" t="s">
        <v>37</v>
      </c>
      <c r="P4" s="5">
        <f>Q4*10^(-1)</f>
        <v>0.37993968403436035</v>
      </c>
      <c r="Q4">
        <v>3.7993968403436034</v>
      </c>
      <c r="R4" s="5">
        <v>0.31189333045201928</v>
      </c>
      <c r="T4" s="8">
        <v>1</v>
      </c>
      <c r="W4" s="1"/>
    </row>
    <row r="5" spans="1:23">
      <c r="A5">
        <v>7260</v>
      </c>
      <c r="B5" s="1">
        <v>127970000</v>
      </c>
      <c r="C5">
        <v>26.88</v>
      </c>
      <c r="E5" s="5">
        <f>1+$P$2*(A5*$P$6)^(-$P$4)*COS($P$4*PI()/2)+$P$3*(A5*$P$7)^(-$P$5)*COS($P$5*PI()/2)</f>
        <v>5.0743353920122871</v>
      </c>
      <c r="F5" s="5">
        <f>$P$2*(A5*$P$6)^(-$P$4)*SIN($P$4*PI()/2)+$P$3*(A5*$P$7)^(-$P$5)*SIN($P$5*PI()/2)</f>
        <v>2.8617172704217859</v>
      </c>
      <c r="H5" s="1">
        <f t="shared" si="2"/>
        <v>115161697.60433882</v>
      </c>
      <c r="I5" s="5">
        <f t="shared" si="3"/>
        <v>64946479.384118252</v>
      </c>
      <c r="J5">
        <f t="shared" si="4"/>
        <v>132212941.04400249</v>
      </c>
      <c r="K5">
        <f t="shared" si="5"/>
        <v>29.421217383568216</v>
      </c>
      <c r="L5">
        <f t="shared" si="0"/>
        <v>3.3155747784656471E-2</v>
      </c>
      <c r="M5">
        <f t="shared" si="1"/>
        <v>9.4539337186317587E-2</v>
      </c>
      <c r="O5" t="s">
        <v>45</v>
      </c>
      <c r="P5" s="5">
        <f>Q5*10^(-1)</f>
        <v>0.86459598569157825</v>
      </c>
      <c r="Q5">
        <v>8.6459598569157823</v>
      </c>
      <c r="R5" s="5">
        <v>0.66078658828389303</v>
      </c>
      <c r="T5" s="8">
        <v>5</v>
      </c>
    </row>
    <row r="6" spans="1:23">
      <c r="A6">
        <v>4518</v>
      </c>
      <c r="B6" s="1">
        <v>110460000</v>
      </c>
      <c r="C6">
        <v>28.35</v>
      </c>
      <c r="E6" s="5">
        <f>1+$P$2*(A6*$P$6)^(-$P$4)*COS($P$4*PI()/2)+$P$3*(A6*$P$7)^(-$P$5)*COS($P$5*PI()/2)</f>
        <v>5.886199579044165</v>
      </c>
      <c r="F6" s="5">
        <f>$P$2*(A6*$P$6)^(-$P$4)*SIN($P$4*PI()/2)+$P$3*(A6*$P$7)^(-$P$5)*SIN($P$5*PI()/2)</f>
        <v>3.4606789697354787</v>
      </c>
      <c r="H6" s="1">
        <f t="shared" si="2"/>
        <v>97240639.948656768</v>
      </c>
      <c r="I6" s="5">
        <f t="shared" si="3"/>
        <v>57170782.803899072</v>
      </c>
      <c r="J6">
        <f t="shared" si="4"/>
        <v>112801775.09257071</v>
      </c>
      <c r="K6">
        <f t="shared" si="5"/>
        <v>30.452588674283348</v>
      </c>
      <c r="L6">
        <f t="shared" si="0"/>
        <v>2.1200209058217519E-2</v>
      </c>
      <c r="M6">
        <f t="shared" si="1"/>
        <v>7.4165385336273232E-2</v>
      </c>
      <c r="O6" t="s">
        <v>46</v>
      </c>
      <c r="P6" s="5">
        <f>Q6*10^(-3)</f>
        <v>0.33486317194028764</v>
      </c>
      <c r="Q6">
        <v>334.86317194028766</v>
      </c>
      <c r="R6" s="5">
        <v>1.0596037122152292E-3</v>
      </c>
      <c r="T6" s="8">
        <v>1</v>
      </c>
    </row>
    <row r="7" spans="1:23">
      <c r="A7">
        <v>2814</v>
      </c>
      <c r="B7" s="1">
        <v>94843000</v>
      </c>
      <c r="C7">
        <v>29.88</v>
      </c>
      <c r="E7" s="5">
        <f>1+$P$2*(A7*$P$6)^(-$P$4)*COS($P$4*PI()/2)+$P$3*(A7*$P$7)^(-$P$5)*COS($P$5*PI()/2)</f>
        <v>6.8601780853099985</v>
      </c>
      <c r="F7" s="5">
        <f>$P$2*(A7*$P$6)^(-$P$4)*SIN($P$4*PI()/2)+$P$3*(A7*$P$7)^(-$P$5)*SIN($P$5*PI()/2)</f>
        <v>4.1936304062988192</v>
      </c>
      <c r="H7" s="1">
        <f t="shared" si="2"/>
        <v>81732624.934631467</v>
      </c>
      <c r="I7" s="5">
        <f t="shared" si="3"/>
        <v>49963195.831088834</v>
      </c>
      <c r="J7">
        <f t="shared" si="4"/>
        <v>95794273.922614366</v>
      </c>
      <c r="K7">
        <f t="shared" si="5"/>
        <v>31.437466271396417</v>
      </c>
      <c r="L7">
        <f t="shared" si="0"/>
        <v>1.0029985582640425E-2</v>
      </c>
      <c r="M7">
        <f t="shared" si="1"/>
        <v>5.2124038534016669E-2</v>
      </c>
      <c r="O7" s="9" t="s">
        <v>55</v>
      </c>
      <c r="P7" s="5">
        <f>Q7*10^(-3)</f>
        <v>0.33486317194028764</v>
      </c>
      <c r="Q7">
        <f>Q6</f>
        <v>334.86317194028766</v>
      </c>
      <c r="R7" s="5"/>
      <c r="T7" s="8">
        <v>1</v>
      </c>
    </row>
    <row r="8" spans="1:23">
      <c r="A8">
        <v>1752</v>
      </c>
      <c r="B8" s="1">
        <v>80588000</v>
      </c>
      <c r="C8">
        <v>31.51</v>
      </c>
      <c r="E8" s="5">
        <f>1+$P$2*(A8*$P$6)^(-$P$4)*COS($P$4*PI()/2)+$P$3*(A8*$P$7)^(-$P$5)*COS($P$5*PI()/2)</f>
        <v>8.032720107203021</v>
      </c>
      <c r="F8" s="5">
        <f>$P$2*(A8*$P$6)^(-$P$4)*SIN($P$4*PI()/2)+$P$3*(A8*$P$7)^(-$P$5)*SIN($P$5*PI()/2)</f>
        <v>5.0976061564963224</v>
      </c>
      <c r="H8" s="1">
        <f t="shared" si="2"/>
        <v>68357196.804360181</v>
      </c>
      <c r="I8" s="5">
        <f t="shared" si="3"/>
        <v>43379834.305227607</v>
      </c>
      <c r="J8">
        <f t="shared" si="4"/>
        <v>80959967.757522181</v>
      </c>
      <c r="K8">
        <f t="shared" si="5"/>
        <v>32.399425223263222</v>
      </c>
      <c r="L8">
        <f t="shared" si="0"/>
        <v>4.6156717814337207E-3</v>
      </c>
      <c r="M8">
        <f t="shared" si="1"/>
        <v>2.8226760497087288E-2</v>
      </c>
      <c r="R8" s="1"/>
      <c r="T8" s="1"/>
    </row>
    <row r="9" spans="1:23">
      <c r="A9">
        <v>1092</v>
      </c>
      <c r="B9" s="1">
        <v>68140000</v>
      </c>
      <c r="C9">
        <v>33.090000000000003</v>
      </c>
      <c r="E9" s="5">
        <f>1+$P$2*(A9*$P$6)^(-$P$4)*COS($P$4*PI()/2)+$P$3*(A9*$P$7)^(-$P$5)*COS($P$5*PI()/2)</f>
        <v>9.4413484005213135</v>
      </c>
      <c r="F9" s="5">
        <f>$P$2*(A9*$P$6)^(-$P$4)*SIN($P$4*PI()/2)+$P$3*(A9*$P$7)^(-$P$5)*SIN($P$5*PI()/2)</f>
        <v>6.2158561738206934</v>
      </c>
      <c r="H9" s="1">
        <f t="shared" si="2"/>
        <v>56912023.153338976</v>
      </c>
      <c r="I9" s="5">
        <f t="shared" si="3"/>
        <v>37468901.207244433</v>
      </c>
      <c r="J9">
        <f t="shared" si="4"/>
        <v>68138806.396094397</v>
      </c>
      <c r="K9">
        <f t="shared" si="5"/>
        <v>33.359520152731648</v>
      </c>
      <c r="L9">
        <f t="shared" si="0"/>
        <v>1.7516934335240527E-5</v>
      </c>
      <c r="M9">
        <f t="shared" si="1"/>
        <v>8.1450635458339121E-3</v>
      </c>
      <c r="P9" s="5"/>
      <c r="R9" s="1"/>
      <c r="T9" s="1"/>
    </row>
    <row r="10" spans="1:23">
      <c r="A10">
        <v>678</v>
      </c>
      <c r="B10" s="1">
        <v>57069000</v>
      </c>
      <c r="C10">
        <v>34.68</v>
      </c>
      <c r="E10" s="5">
        <f>1+$P$2*(A10*$P$6)^(-$P$4)*COS($P$4*PI()/2)+$P$3*(A10*$P$7)^(-$P$5)*COS($P$5*PI()/2)</f>
        <v>11.154973096821321</v>
      </c>
      <c r="F10" s="5">
        <f>$P$2*(A10*$P$6)^(-$P$4)*SIN($P$4*PI()/2)+$P$3*(A10*$P$7)^(-$P$5)*SIN($P$5*PI()/2)</f>
        <v>7.6251257927607927</v>
      </c>
      <c r="H10" s="1">
        <f t="shared" si="2"/>
        <v>47059136.920512833</v>
      </c>
      <c r="I10" s="5">
        <f t="shared" si="3"/>
        <v>32167880.245261684</v>
      </c>
      <c r="J10">
        <f t="shared" si="4"/>
        <v>57002937.531122647</v>
      </c>
      <c r="K10">
        <f t="shared" si="5"/>
        <v>34.355062951228199</v>
      </c>
      <c r="L10">
        <f t="shared" si="0"/>
        <v>1.157589389639783E-3</v>
      </c>
      <c r="M10">
        <f t="shared" si="1"/>
        <v>9.3695804144117954E-3</v>
      </c>
      <c r="P10" s="5"/>
      <c r="R10" s="1"/>
      <c r="T10" s="1"/>
      <c r="V10">
        <v>13.93</v>
      </c>
    </row>
    <row r="11" spans="1:23">
      <c r="A11">
        <v>424.2</v>
      </c>
      <c r="B11" s="1">
        <v>47460000</v>
      </c>
      <c r="C11">
        <v>36.54</v>
      </c>
      <c r="E11" s="5">
        <f>1+$P$2*(A11*$P$6)^(-$P$4)*COS($P$4*PI()/2)+$P$3*(A11*$P$7)^(-$P$5)*COS($P$5*PI()/2)</f>
        <v>13.191451460178978</v>
      </c>
      <c r="F11" s="5">
        <f>$P$2*(A11*$P$6)^(-$P$4)*SIN($P$4*PI()/2)+$P$3*(A11*$P$7)^(-$P$5)*SIN($P$5*PI()/2)</f>
        <v>9.3714215802361043</v>
      </c>
      <c r="H11" s="1">
        <f t="shared" si="2"/>
        <v>38804229.185598321</v>
      </c>
      <c r="I11" s="5">
        <f t="shared" si="3"/>
        <v>27567155.281744093</v>
      </c>
      <c r="J11">
        <f t="shared" si="4"/>
        <v>47599540.470641434</v>
      </c>
      <c r="K11">
        <f t="shared" si="5"/>
        <v>35.390605260918896</v>
      </c>
      <c r="L11">
        <f t="shared" si="0"/>
        <v>2.9401700514419342E-3</v>
      </c>
      <c r="M11">
        <f t="shared" si="1"/>
        <v>3.1455794720336702E-2</v>
      </c>
      <c r="V11" t="s">
        <v>48</v>
      </c>
    </row>
    <row r="12" spans="1:23">
      <c r="A12">
        <v>264.60000000000002</v>
      </c>
      <c r="B12" s="1">
        <v>39020000</v>
      </c>
      <c r="C12">
        <v>38.33</v>
      </c>
      <c r="E12" s="5">
        <f>1+$P$2*(A12*$P$6)^(-$P$4)*COS($P$4*PI()/2)+$P$3*(A12*$P$7)^(-$P$5)*COS($P$5*PI()/2)</f>
        <v>15.670649478881085</v>
      </c>
      <c r="F12" s="5">
        <f>$P$2*(A12*$P$6)^(-$P$4)*SIN($P$4*PI()/2)+$P$3*(A12*$P$7)^(-$P$5)*SIN($P$5*PI()/2)</f>
        <v>11.604110999140179</v>
      </c>
      <c r="H12" s="1">
        <f t="shared" si="2"/>
        <v>31744301.383116752</v>
      </c>
      <c r="I12" s="5">
        <f t="shared" si="3"/>
        <v>23506645.167214081</v>
      </c>
      <c r="J12">
        <f t="shared" si="4"/>
        <v>39500165.029015474</v>
      </c>
      <c r="K12">
        <f t="shared" si="5"/>
        <v>36.519936202011088</v>
      </c>
      <c r="L12">
        <f t="shared" si="0"/>
        <v>1.2305613250012148E-2</v>
      </c>
      <c r="M12">
        <f t="shared" si="1"/>
        <v>4.7223161961620408E-2</v>
      </c>
      <c r="O12" t="s">
        <v>29</v>
      </c>
      <c r="P12" s="4">
        <f>SUM(L2:L96)+SUM(M2:M96)</f>
        <v>11.431363193340168</v>
      </c>
      <c r="V12">
        <v>12.87</v>
      </c>
    </row>
    <row r="13" spans="1:23">
      <c r="A13">
        <v>164.4</v>
      </c>
      <c r="B13" s="1">
        <v>31851000</v>
      </c>
      <c r="C13">
        <v>40.119999999999997</v>
      </c>
      <c r="E13" s="5">
        <f>1+$P$2*(A13*$P$6)^(-$P$4)*COS($P$4*PI()/2)+$P$3*(A13*$P$7)^(-$P$5)*COS($P$5*PI()/2)</f>
        <v>18.707067189959631</v>
      </c>
      <c r="F13" s="5">
        <f>$P$2*(A13*$P$6)^(-$P$4)*SIN($P$4*PI()/2)+$P$3*(A13*$P$7)^(-$P$5)*SIN($P$5*PI()/2)</f>
        <v>14.500021963814847</v>
      </c>
      <c r="H13" s="1">
        <f t="shared" si="2"/>
        <v>25720402.961747721</v>
      </c>
      <c r="I13" s="5">
        <f t="shared" si="3"/>
        <v>19936123.822962288</v>
      </c>
      <c r="J13">
        <f t="shared" si="4"/>
        <v>32542098.297423374</v>
      </c>
      <c r="K13">
        <f t="shared" si="5"/>
        <v>37.779596988695857</v>
      </c>
      <c r="L13">
        <f t="shared" si="0"/>
        <v>2.1697852419810176E-2</v>
      </c>
      <c r="M13">
        <f t="shared" si="1"/>
        <v>5.833507007238635E-2</v>
      </c>
    </row>
    <row r="14" spans="1:23">
      <c r="A14">
        <v>102.6</v>
      </c>
      <c r="B14" s="1">
        <v>25778000</v>
      </c>
      <c r="C14">
        <v>42.01</v>
      </c>
      <c r="E14" s="5">
        <f>1+$P$2*(A14*$P$6)^(-$P$4)*COS($P$4*PI()/2)+$P$3*(A14*$P$7)^(-$P$5)*COS($P$5*PI()/2)</f>
        <v>22.372601887263226</v>
      </c>
      <c r="F14" s="5">
        <f>$P$2*(A14*$P$6)^(-$P$4)*SIN($P$4*PI()/2)+$P$3*(A14*$P$7)^(-$P$5)*SIN($P$5*PI()/2)</f>
        <v>18.233003113849026</v>
      </c>
      <c r="H14" s="1">
        <f t="shared" si="2"/>
        <v>20687270.637313884</v>
      </c>
      <c r="I14" s="5">
        <f t="shared" si="3"/>
        <v>16859508.422304574</v>
      </c>
      <c r="J14">
        <f t="shared" si="4"/>
        <v>26687191.509471878</v>
      </c>
      <c r="K14">
        <f t="shared" si="5"/>
        <v>39.1790070108866</v>
      </c>
      <c r="L14">
        <f t="shared" si="0"/>
        <v>3.5270056229027791E-2</v>
      </c>
      <c r="M14">
        <f t="shared" si="1"/>
        <v>6.73885500860128E-2</v>
      </c>
    </row>
    <row r="15" spans="1:23">
      <c r="A15">
        <v>64.2</v>
      </c>
      <c r="B15" s="1">
        <v>20677000</v>
      </c>
      <c r="C15">
        <v>43.93</v>
      </c>
      <c r="E15" s="5">
        <f>1+$P$2*(A15*$P$6)^(-$P$4)*COS($P$4*PI()/2)+$P$3*(A15*$P$7)^(-$P$5)*COS($P$5*PI()/2)</f>
        <v>26.826160086839895</v>
      </c>
      <c r="F15" s="5">
        <f>$P$2*(A15*$P$6)^(-$P$4)*SIN($P$4*PI()/2)+$P$3*(A15*$P$7)^(-$P$5)*SIN($P$5*PI()/2)</f>
        <v>23.113974104508426</v>
      </c>
      <c r="H15" s="1">
        <f t="shared" si="2"/>
        <v>16478402.822382325</v>
      </c>
      <c r="I15" s="5">
        <f t="shared" si="3"/>
        <v>14198132.527623756</v>
      </c>
      <c r="J15">
        <f t="shared" si="4"/>
        <v>21751430.455229044</v>
      </c>
      <c r="K15">
        <f t="shared" si="5"/>
        <v>40.748867064966547</v>
      </c>
      <c r="L15">
        <f t="shared" si="0"/>
        <v>5.1962589119748707E-2</v>
      </c>
      <c r="M15">
        <f t="shared" si="1"/>
        <v>7.2413679377041962E-2</v>
      </c>
    </row>
    <row r="16" spans="1:23">
      <c r="A16">
        <v>39.840000000000003</v>
      </c>
      <c r="B16" s="1">
        <v>16506000</v>
      </c>
      <c r="C16">
        <v>45.92</v>
      </c>
      <c r="E16" s="5">
        <f>1+$P$2*(A16*$P$6)^(-$P$4)*COS($P$4*PI()/2)+$P$3*(A16*$P$7)^(-$P$5)*COS($P$5*PI()/2)</f>
        <v>32.39853071697295</v>
      </c>
      <c r="F16" s="5">
        <f>$P$2*(A16*$P$6)^(-$P$4)*SIN($P$4*PI()/2)+$P$3*(A16*$P$7)^(-$P$5)*SIN($P$5*PI()/2)</f>
        <v>29.742399855657869</v>
      </c>
      <c r="H16" s="1">
        <f t="shared" si="2"/>
        <v>12901081.166640598</v>
      </c>
      <c r="I16" s="5">
        <f t="shared" si="3"/>
        <v>11843410.98615019</v>
      </c>
      <c r="J16">
        <f t="shared" si="4"/>
        <v>17512974.591859367</v>
      </c>
      <c r="K16">
        <f t="shared" si="5"/>
        <v>42.552458476370731</v>
      </c>
      <c r="L16">
        <f t="shared" si="0"/>
        <v>6.1006578932471023E-2</v>
      </c>
      <c r="M16">
        <f t="shared" si="1"/>
        <v>7.3334963493668789E-2</v>
      </c>
    </row>
    <row r="17" spans="1:13">
      <c r="A17">
        <v>24.84</v>
      </c>
      <c r="B17" s="1">
        <v>13183000</v>
      </c>
      <c r="C17">
        <v>47.92</v>
      </c>
      <c r="E17" s="5">
        <f>1+$P$2*(A17*$P$6)^(-$P$4)*COS($P$4*PI()/2)+$P$3*(A17*$P$7)^(-$P$5)*COS($P$5*PI()/2)</f>
        <v>39.226884300872463</v>
      </c>
      <c r="F17" s="5">
        <f>$P$2*(A17*$P$6)^(-$P$4)*SIN($P$4*PI()/2)+$P$3*(A17*$P$7)^(-$P$5)*SIN($P$5*PI()/2)</f>
        <v>38.623855081455567</v>
      </c>
      <c r="H17" s="1">
        <f t="shared" si="2"/>
        <v>9969682.1599689163</v>
      </c>
      <c r="I17" s="5">
        <f t="shared" si="3"/>
        <v>9816419.6779260356</v>
      </c>
      <c r="J17">
        <f t="shared" si="4"/>
        <v>13991306.50311028</v>
      </c>
      <c r="K17">
        <f t="shared" si="5"/>
        <v>44.556197687085486</v>
      </c>
      <c r="L17">
        <f t="shared" si="0"/>
        <v>6.1314306539503927E-2</v>
      </c>
      <c r="M17">
        <f t="shared" si="1"/>
        <v>7.0196208533274532E-2</v>
      </c>
    </row>
    <row r="18" spans="1:13">
      <c r="A18">
        <v>15.48</v>
      </c>
      <c r="B18" s="1">
        <v>10523000</v>
      </c>
      <c r="C18">
        <v>49.83</v>
      </c>
      <c r="E18" s="5">
        <f>1+$P$2*(A18*$P$6)^(-$P$4)*COS($P$4*PI()/2)+$P$3*(A18*$P$7)^(-$P$5)*COS($P$5*PI()/2)</f>
        <v>47.738121429771098</v>
      </c>
      <c r="F18" s="5">
        <f>$P$2*(A18*$P$6)^(-$P$4)*SIN($P$4*PI()/2)+$P$3*(A18*$P$7)^(-$P$5)*SIN($P$5*PI()/2)</f>
        <v>50.796775214859515</v>
      </c>
      <c r="H18" s="1">
        <f t="shared" si="2"/>
        <v>7566864.6130334325</v>
      </c>
      <c r="I18" s="5">
        <f t="shared" si="3"/>
        <v>8051685.0960504422</v>
      </c>
      <c r="J18">
        <f t="shared" si="4"/>
        <v>11049301.921747746</v>
      </c>
      <c r="K18">
        <f t="shared" si="5"/>
        <v>46.777966018437766</v>
      </c>
      <c r="L18">
        <f t="shared" si="0"/>
        <v>5.001443711372669E-2</v>
      </c>
      <c r="M18">
        <f t="shared" si="1"/>
        <v>6.1248925979575201E-2</v>
      </c>
    </row>
    <row r="19" spans="1:13">
      <c r="A19">
        <v>9.66</v>
      </c>
      <c r="B19" s="1">
        <v>8304800</v>
      </c>
      <c r="C19">
        <v>51.78</v>
      </c>
      <c r="E19" s="5">
        <f>1+$P$2*(A19*$P$6)^(-$P$4)*COS($P$4*PI()/2)+$P$3*(A19*$P$7)^(-$P$5)*COS($P$5*PI()/2)</f>
        <v>58.388988481420299</v>
      </c>
      <c r="F19" s="5">
        <f>$P$2*(A19*$P$6)^(-$P$4)*SIN($P$4*PI()/2)+$P$3*(A19*$P$7)^(-$P$5)*SIN($P$5*PI()/2)</f>
        <v>67.617684757918823</v>
      </c>
      <c r="H19" s="1">
        <f t="shared" si="2"/>
        <v>5634683.7102380805</v>
      </c>
      <c r="I19" s="5">
        <f t="shared" si="3"/>
        <v>6525276.0278711915</v>
      </c>
      <c r="J19">
        <f t="shared" si="4"/>
        <v>8621420.2863758374</v>
      </c>
      <c r="K19">
        <f t="shared" si="5"/>
        <v>49.188849064339379</v>
      </c>
      <c r="L19">
        <f t="shared" si="0"/>
        <v>3.812497427702502E-2</v>
      </c>
      <c r="M19">
        <f t="shared" si="1"/>
        <v>5.0041539893020889E-2</v>
      </c>
    </row>
    <row r="20" spans="1:13">
      <c r="A20">
        <v>6</v>
      </c>
      <c r="B20" s="1">
        <v>6489800</v>
      </c>
      <c r="C20">
        <v>53.75</v>
      </c>
      <c r="E20" s="5">
        <f>1+$P$2*(A20*$P$6)^(-$P$4)*COS($P$4*PI()/2)+$P$3*(A20*$P$7)^(-$P$5)*COS($P$5*PI()/2)</f>
        <v>72.02564260903371</v>
      </c>
      <c r="F20" s="5">
        <f>$P$2*(A20*$P$6)^(-$P$4)*SIN($P$4*PI()/2)+$P$3*(A20*$P$7)^(-$P$5)*SIN($P$5*PI()/2)</f>
        <v>91.466020841733382</v>
      </c>
      <c r="H20" s="1">
        <f t="shared" si="2"/>
        <v>4093054.0308246212</v>
      </c>
      <c r="I20" s="5">
        <f t="shared" si="3"/>
        <v>5197806.6661884971</v>
      </c>
      <c r="J20">
        <f t="shared" si="4"/>
        <v>6615911.534952932</v>
      </c>
      <c r="K20">
        <f t="shared" si="5"/>
        <v>51.781056074235096</v>
      </c>
      <c r="L20">
        <f t="shared" si="0"/>
        <v>1.943226832150945E-2</v>
      </c>
      <c r="M20">
        <f t="shared" si="1"/>
        <v>3.6631514897951703E-2</v>
      </c>
    </row>
    <row r="21" spans="1:13">
      <c r="A21">
        <v>1250</v>
      </c>
      <c r="B21" s="1">
        <v>78662000</v>
      </c>
      <c r="C21">
        <v>33.04</v>
      </c>
      <c r="E21" s="5">
        <f>1+$P$2*(A21*$P$6)^(-$P$4)*COS($P$4*PI()/2)+$P$3*(A21*$P$7)^(-$P$5)*COS($P$5*PI()/2)</f>
        <v>9.0115677328497039</v>
      </c>
      <c r="F21" s="5">
        <f>$P$2*(A21*$P$6)^(-$P$4)*SIN($P$4*PI()/2)+$P$3*(A21*$P$7)^(-$P$5)*SIN($P$5*PI()/2)</f>
        <v>5.8708762721884442</v>
      </c>
      <c r="H21" s="1">
        <f t="shared" si="2"/>
        <v>60003675.547689043</v>
      </c>
      <c r="I21" s="5">
        <f t="shared" si="3"/>
        <v>39091328.5523986</v>
      </c>
      <c r="J21">
        <f t="shared" si="4"/>
        <v>71614056.212617293</v>
      </c>
      <c r="K21">
        <f t="shared" si="5"/>
        <v>33.083528857191737</v>
      </c>
      <c r="L21">
        <f t="shared" si="0"/>
        <v>8.9597820896782532E-2</v>
      </c>
      <c r="M21">
        <f t="shared" si="1"/>
        <v>1.3174593581034586E-3</v>
      </c>
    </row>
    <row r="22" spans="1:13">
      <c r="A22">
        <v>780</v>
      </c>
      <c r="B22" s="1">
        <v>65853000</v>
      </c>
      <c r="C22">
        <v>34.71</v>
      </c>
      <c r="E22" s="5">
        <f>1+$P$2*(A22*$P$6)^(-$P$4)*COS($P$4*PI()/2)+$P$3*(A22*$P$7)^(-$P$5)*COS($P$5*PI()/2)</f>
        <v>10.616964129906949</v>
      </c>
      <c r="F22" s="5">
        <f>$P$2*(A22*$P$6)^(-$P$4)*SIN($P$4*PI()/2)+$P$3*(A22*$P$7)^(-$P$5)*SIN($P$5*PI()/2)</f>
        <v>7.176810015284671</v>
      </c>
      <c r="H22" s="1">
        <f t="shared" si="2"/>
        <v>49793892.581094965</v>
      </c>
      <c r="I22" s="5">
        <f t="shared" si="3"/>
        <v>33659462.592452355</v>
      </c>
      <c r="J22">
        <f t="shared" si="4"/>
        <v>60103170.967847638</v>
      </c>
      <c r="K22">
        <f t="shared" si="5"/>
        <v>34.057738709628374</v>
      </c>
      <c r="L22">
        <f t="shared" si="0"/>
        <v>8.7313091767305395E-2</v>
      </c>
      <c r="M22">
        <f t="shared" si="1"/>
        <v>1.8791739855131849E-2</v>
      </c>
    </row>
    <row r="23" spans="1:13">
      <c r="A23">
        <v>485</v>
      </c>
      <c r="B23" s="1">
        <v>54659000</v>
      </c>
      <c r="C23">
        <v>36.380000000000003</v>
      </c>
      <c r="E23" s="5">
        <f>1+$P$2*(A23*$P$6)^(-$P$4)*COS($P$4*PI()/2)+$P$3*(A23*$P$7)^(-$P$5)*COS($P$5*PI()/2)</f>
        <v>12.570097464103634</v>
      </c>
      <c r="F23" s="5">
        <f>$P$2*(A23*$P$6)^(-$P$4)*SIN($P$4*PI()/2)+$P$3*(A23*$P$7)^(-$P$5)*SIN($P$5*PI()/2)</f>
        <v>8.830280614790551</v>
      </c>
      <c r="H23" s="1">
        <f t="shared" si="2"/>
        <v>41027992.896208629</v>
      </c>
      <c r="I23" s="5">
        <f t="shared" si="3"/>
        <v>28821470.268607028</v>
      </c>
      <c r="J23">
        <f t="shared" si="4"/>
        <v>50139538.784631282</v>
      </c>
      <c r="K23">
        <f t="shared" si="5"/>
        <v>35.087391567021534</v>
      </c>
      <c r="L23">
        <f t="shared" si="0"/>
        <v>8.2684667033219014E-2</v>
      </c>
      <c r="M23">
        <f t="shared" si="1"/>
        <v>3.5530743072525246E-2</v>
      </c>
    </row>
    <row r="24" spans="1:13">
      <c r="A24">
        <v>302.5</v>
      </c>
      <c r="B24" s="1">
        <v>44973000</v>
      </c>
      <c r="C24">
        <v>38.020000000000003</v>
      </c>
      <c r="E24" s="5">
        <f>1+$P$2*(A24*$P$6)^(-$P$4)*COS($P$4*PI()/2)+$P$3*(A24*$P$7)^(-$P$5)*COS($P$5*PI()/2)</f>
        <v>14.918443790189302</v>
      </c>
      <c r="F24" s="5">
        <f>$P$2*(A24*$P$6)^(-$P$4)*SIN($P$4*PI()/2)+$P$3*(A24*$P$7)^(-$P$5)*SIN($P$5*PI()/2)</f>
        <v>10.914220220671478</v>
      </c>
      <c r="H24" s="1">
        <f t="shared" si="2"/>
        <v>33629684.504309379</v>
      </c>
      <c r="I24" s="5">
        <f t="shared" si="3"/>
        <v>24603221.877144482</v>
      </c>
      <c r="J24">
        <f t="shared" si="4"/>
        <v>41668623.766515099</v>
      </c>
      <c r="K24">
        <f t="shared" si="5"/>
        <v>36.188919063611742</v>
      </c>
      <c r="L24">
        <f t="shared" si="0"/>
        <v>7.3474667766991339E-2</v>
      </c>
      <c r="M24">
        <f t="shared" si="1"/>
        <v>4.816099254045926E-2</v>
      </c>
    </row>
    <row r="25" spans="1:13">
      <c r="A25">
        <v>188.25</v>
      </c>
      <c r="B25" s="1">
        <v>36724000</v>
      </c>
      <c r="C25">
        <v>39.69</v>
      </c>
      <c r="E25" s="5">
        <f>1+$P$2*(A25*$P$6)^(-$P$4)*COS($P$4*PI()/2)+$P$3*(A25*$P$7)^(-$P$5)*COS($P$5*PI()/2)</f>
        <v>17.781030425051519</v>
      </c>
      <c r="F25" s="5">
        <f>$P$2*(A25*$P$6)^(-$P$4)*SIN($P$4*PI()/2)+$P$3*(A25*$P$7)^(-$P$5)*SIN($P$5*PI()/2)</f>
        <v>13.597952766517096</v>
      </c>
      <c r="H25" s="1">
        <f t="shared" si="2"/>
        <v>27332422.10404605</v>
      </c>
      <c r="I25" s="5">
        <f t="shared" si="3"/>
        <v>20902331.073101975</v>
      </c>
      <c r="J25">
        <f t="shared" si="4"/>
        <v>34408846.861865476</v>
      </c>
      <c r="K25">
        <f t="shared" si="5"/>
        <v>37.406768123236851</v>
      </c>
      <c r="L25">
        <f t="shared" si="0"/>
        <v>6.3041965421373608E-2</v>
      </c>
      <c r="M25">
        <f t="shared" si="1"/>
        <v>5.7526628288313085E-2</v>
      </c>
    </row>
    <row r="26" spans="1:13">
      <c r="A26">
        <v>117.25</v>
      </c>
      <c r="B26" s="1">
        <v>29714000</v>
      </c>
      <c r="C26">
        <v>41.42</v>
      </c>
      <c r="E26" s="5">
        <f>1+$P$2*(A26*$P$6)^(-$P$4)*COS($P$4*PI()/2)+$P$3*(A26*$P$7)^(-$P$5)*COS($P$5*PI()/2)</f>
        <v>21.259876718709112</v>
      </c>
      <c r="F26" s="5">
        <f>$P$2*(A26*$P$6)^(-$P$4)*SIN($P$4*PI()/2)+$P$3*(A26*$P$7)^(-$P$5)*SIN($P$5*PI()/2)</f>
        <v>17.072476146326782</v>
      </c>
      <c r="H26" s="1">
        <f t="shared" si="2"/>
        <v>22025560.421900757</v>
      </c>
      <c r="I26" s="5">
        <f t="shared" si="3"/>
        <v>17687348.797345817</v>
      </c>
      <c r="J26">
        <f t="shared" si="4"/>
        <v>28248320.647036199</v>
      </c>
      <c r="K26">
        <f t="shared" si="5"/>
        <v>38.765767150040624</v>
      </c>
      <c r="L26">
        <f t="shared" si="0"/>
        <v>4.9326221746106264E-2</v>
      </c>
      <c r="M26">
        <f t="shared" si="1"/>
        <v>6.4080947608869579E-2</v>
      </c>
    </row>
    <row r="27" spans="1:13">
      <c r="A27">
        <v>73</v>
      </c>
      <c r="B27" s="1">
        <v>23833000</v>
      </c>
      <c r="C27">
        <v>43.21</v>
      </c>
      <c r="E27" s="5">
        <f>1+$P$2*(A27*$P$6)^(-$P$4)*COS($P$4*PI()/2)+$P$3*(A27*$P$7)^(-$P$5)*COS($P$5*PI()/2)</f>
        <v>25.514981901540139</v>
      </c>
      <c r="F27" s="5">
        <f>$P$2*(A27*$P$6)^(-$P$4)*SIN($P$4*PI()/2)+$P$3*(A27*$P$7)^(-$P$5)*SIN($P$5*PI()/2)</f>
        <v>21.637984853257201</v>
      </c>
      <c r="H27" s="1">
        <f t="shared" si="2"/>
        <v>17559014.184788246</v>
      </c>
      <c r="I27" s="5">
        <f t="shared" si="3"/>
        <v>14890925.042970235</v>
      </c>
      <c r="J27">
        <f t="shared" si="4"/>
        <v>23023002.145179782</v>
      </c>
      <c r="K27">
        <f t="shared" si="5"/>
        <v>40.299616793343468</v>
      </c>
      <c r="L27">
        <f t="shared" si="0"/>
        <v>3.3986399312726803E-2</v>
      </c>
      <c r="M27">
        <f t="shared" si="1"/>
        <v>6.7354390341507364E-2</v>
      </c>
    </row>
    <row r="28" spans="1:13">
      <c r="A28">
        <v>45.5</v>
      </c>
      <c r="B28" s="1">
        <v>18941000</v>
      </c>
      <c r="C28">
        <v>45.02</v>
      </c>
      <c r="E28" s="5">
        <f>1+$P$2*(A28*$P$6)^(-$P$4)*COS($P$4*PI()/2)+$P$3*(A28*$P$7)^(-$P$5)*COS($P$5*PI()/2)</f>
        <v>30.726961988907014</v>
      </c>
      <c r="F28" s="5">
        <f>$P$2*(A28*$P$6)^(-$P$4)*SIN($P$4*PI()/2)+$P$3*(A28*$P$7)^(-$P$5)*SIN($P$5*PI()/2)</f>
        <v>27.694301791786408</v>
      </c>
      <c r="H28" s="1">
        <f t="shared" si="2"/>
        <v>13831142.64273899</v>
      </c>
      <c r="I28" s="5">
        <f t="shared" si="3"/>
        <v>12466049.803802457</v>
      </c>
      <c r="J28">
        <f t="shared" si="4"/>
        <v>18619959.841918997</v>
      </c>
      <c r="K28">
        <f t="shared" si="5"/>
        <v>42.028431147311672</v>
      </c>
      <c r="L28">
        <f t="shared" si="0"/>
        <v>1.6949483030515945E-2</v>
      </c>
      <c r="M28">
        <f t="shared" si="1"/>
        <v>6.6449774604360981E-2</v>
      </c>
    </row>
    <row r="29" spans="1:13">
      <c r="A29">
        <v>28.25</v>
      </c>
      <c r="B29" s="1">
        <v>14936000</v>
      </c>
      <c r="C29">
        <v>46.88</v>
      </c>
      <c r="E29" s="5">
        <f>1+$P$2*(A29*$P$6)^(-$P$4)*COS($P$4*PI()/2)+$P$3*(A29*$P$7)^(-$P$5)*COS($P$5*PI()/2)</f>
        <v>37.219190400945266</v>
      </c>
      <c r="F29" s="5">
        <f>$P$2*(A29*$P$6)^(-$P$4)*SIN($P$4*PI()/2)+$P$3*(A29*$P$7)^(-$P$5)*SIN($P$5*PI()/2)</f>
        <v>35.92817026331425</v>
      </c>
      <c r="H29" s="1">
        <f t="shared" si="2"/>
        <v>10712315.989383565</v>
      </c>
      <c r="I29" s="5">
        <f t="shared" si="3"/>
        <v>10340738.437212799</v>
      </c>
      <c r="J29">
        <f t="shared" si="4"/>
        <v>14889076.038601354</v>
      </c>
      <c r="K29">
        <f t="shared" si="5"/>
        <v>43.988858583884785</v>
      </c>
      <c r="L29">
        <f t="shared" si="0"/>
        <v>3.1416685457047559E-3</v>
      </c>
      <c r="M29">
        <f t="shared" si="1"/>
        <v>6.1671105292560105E-2</v>
      </c>
    </row>
    <row r="30" spans="1:13">
      <c r="A30">
        <v>17.675000000000001</v>
      </c>
      <c r="B30" s="1">
        <v>11635000</v>
      </c>
      <c r="C30">
        <v>48.81</v>
      </c>
      <c r="E30" s="5">
        <f>1+$P$2*(A30*$P$6)^(-$P$4)*COS($P$4*PI()/2)+$P$3*(A30*$P$7)^(-$P$5)*COS($P$5*PI()/2)</f>
        <v>45.156526202264523</v>
      </c>
      <c r="F30" s="5">
        <f>$P$2*(A30*$P$6)^(-$P$4)*SIN($P$4*PI()/2)+$P$3*(A30*$P$7)^(-$P$5)*SIN($P$5*PI()/2)</f>
        <v>46.980272345714504</v>
      </c>
      <c r="H30" s="1">
        <f t="shared" si="2"/>
        <v>8190929.8301842753</v>
      </c>
      <c r="I30" s="5">
        <f t="shared" si="3"/>
        <v>8521738.6400151514</v>
      </c>
      <c r="J30">
        <f t="shared" si="4"/>
        <v>11819956.046099743</v>
      </c>
      <c r="K30">
        <f t="shared" si="5"/>
        <v>46.133958581760886</v>
      </c>
      <c r="L30">
        <f t="shared" si="0"/>
        <v>1.5896523085495735E-2</v>
      </c>
      <c r="M30">
        <f t="shared" si="1"/>
        <v>5.4825679537781516E-2</v>
      </c>
    </row>
    <row r="31" spans="1:13">
      <c r="A31">
        <v>11.025</v>
      </c>
      <c r="B31" s="1">
        <v>8985300</v>
      </c>
      <c r="C31">
        <v>50.79</v>
      </c>
      <c r="E31" s="5">
        <f>1+$P$2*(A31*$P$6)^(-$P$4)*COS($P$4*PI()/2)+$P$3*(A31*$P$7)^(-$P$5)*COS($P$5*PI()/2)</f>
        <v>55.150723164210603</v>
      </c>
      <c r="F31" s="5">
        <f>$P$2*(A31*$P$6)^(-$P$4)*SIN($P$4*PI()/2)+$P$3*(A31*$P$7)^(-$P$5)*SIN($P$5*PI()/2)</f>
        <v>62.326362311419189</v>
      </c>
      <c r="H31" s="1">
        <f t="shared" si="2"/>
        <v>6133051.6809916319</v>
      </c>
      <c r="I31" s="5">
        <f t="shared" si="3"/>
        <v>6931020.6505542248</v>
      </c>
      <c r="J31">
        <f t="shared" si="4"/>
        <v>9254910.5981702171</v>
      </c>
      <c r="K31">
        <f t="shared" si="5"/>
        <v>48.495351260199314</v>
      </c>
      <c r="L31">
        <f t="shared" si="0"/>
        <v>3.0005742509456236E-2</v>
      </c>
      <c r="M31">
        <f t="shared" si="1"/>
        <v>4.5179144315823691E-2</v>
      </c>
    </row>
    <row r="32" spans="1:13">
      <c r="A32">
        <v>6.85</v>
      </c>
      <c r="B32" s="1">
        <v>6862900</v>
      </c>
      <c r="C32">
        <v>52.8</v>
      </c>
      <c r="E32" s="5">
        <f>1+$P$2*(A32*$P$6)^(-$P$4)*COS($P$4*PI()/2)+$P$3*(A32*$P$7)^(-$P$5)*COS($P$5*PI()/2)</f>
        <v>67.892125323906015</v>
      </c>
      <c r="F32" s="5">
        <f>$P$2*(A32*$P$6)^(-$P$4)*SIN($P$4*PI()/2)+$P$3*(A32*$P$7)^(-$P$5)*SIN($P$5*PI()/2)</f>
        <v>83.981077437783995</v>
      </c>
      <c r="H32" s="1">
        <f t="shared" si="2"/>
        <v>4483935.6915873094</v>
      </c>
      <c r="I32" s="5">
        <f t="shared" si="3"/>
        <v>5546530.5990154631</v>
      </c>
      <c r="J32">
        <f t="shared" si="4"/>
        <v>7132298.4354347782</v>
      </c>
      <c r="K32">
        <f t="shared" si="5"/>
        <v>51.047173790317053</v>
      </c>
      <c r="L32">
        <f t="shared" si="0"/>
        <v>3.925431456596748E-2</v>
      </c>
      <c r="M32">
        <f t="shared" si="1"/>
        <v>3.3197466092479998E-2</v>
      </c>
    </row>
    <row r="33" spans="1:13">
      <c r="A33">
        <v>4.2750000000000004</v>
      </c>
      <c r="B33" s="1">
        <v>5195100</v>
      </c>
      <c r="C33">
        <v>54.86</v>
      </c>
      <c r="E33" s="5">
        <f>1+$P$2*(A33*$P$6)^(-$P$4)*COS($P$4*PI()/2)+$P$3*(A33*$P$7)^(-$P$5)*COS($P$5*PI()/2)</f>
        <v>84.009161323122669</v>
      </c>
      <c r="F33" s="5">
        <f>$P$2*(A33*$P$6)^(-$P$4)*SIN($P$4*PI()/2)+$P$3*(A33*$P$7)^(-$P$5)*SIN($P$5*PI()/2)</f>
        <v>114.32226784406362</v>
      </c>
      <c r="H33" s="1">
        <f t="shared" si="2"/>
        <v>3214874.7201595581</v>
      </c>
      <c r="I33" s="5">
        <f t="shared" si="3"/>
        <v>4374901.0590590276</v>
      </c>
      <c r="J33">
        <f t="shared" si="4"/>
        <v>5429104.7828234807</v>
      </c>
      <c r="K33">
        <f t="shared" si="5"/>
        <v>53.689875253772883</v>
      </c>
      <c r="L33">
        <f t="shared" si="0"/>
        <v>4.5043364482585641E-2</v>
      </c>
      <c r="M33">
        <f t="shared" si="1"/>
        <v>2.1329288119342271E-2</v>
      </c>
    </row>
    <row r="34" spans="1:13">
      <c r="A34">
        <v>2.6749999999999998</v>
      </c>
      <c r="B34" s="1">
        <v>3880300</v>
      </c>
      <c r="C34">
        <v>56.95</v>
      </c>
      <c r="E34" s="5">
        <f>1+$P$2*(A34*$P$6)^(-$P$4)*COS($P$4*PI()/2)+$P$3*(A34*$P$7)^(-$P$5)*COS($P$5*PI()/2)</f>
        <v>104.66323094012418</v>
      </c>
      <c r="F34" s="5">
        <f>$P$2*(A34*$P$6)^(-$P$4)*SIN($P$4*PI()/2)+$P$3*(A34*$P$7)^(-$P$5)*SIN($P$5*PI()/2)</f>
        <v>157.30652407670163</v>
      </c>
      <c r="H34" s="1">
        <f t="shared" si="2"/>
        <v>2258126.1220057402</v>
      </c>
      <c r="I34" s="5">
        <f t="shared" si="3"/>
        <v>3393913.6790334536</v>
      </c>
      <c r="J34">
        <f t="shared" si="4"/>
        <v>4076491.5851274701</v>
      </c>
      <c r="K34">
        <f t="shared" si="5"/>
        <v>56.362359377023701</v>
      </c>
      <c r="L34">
        <f t="shared" ref="L34:L65" si="6">ABS((J34-B34)/B34)</f>
        <v>5.0560932177272394E-2</v>
      </c>
      <c r="M34">
        <f t="shared" ref="M34:M65" si="7">ABS((K34-C34)/C34)</f>
        <v>1.0318535960953503E-2</v>
      </c>
    </row>
    <row r="35" spans="1:13">
      <c r="A35">
        <v>1.66</v>
      </c>
      <c r="B35" s="1">
        <v>2858400</v>
      </c>
      <c r="C35">
        <v>59.04</v>
      </c>
      <c r="E35" s="5">
        <f>1+$P$2*(A35*$P$6)^(-$P$4)*COS($P$4*PI()/2)+$P$3*(A35*$P$7)^(-$P$5)*COS($P$5*PI()/2)</f>
        <v>132.12373623088229</v>
      </c>
      <c r="F35" s="5">
        <f>$P$2*(A35*$P$6)^(-$P$4)*SIN($P$4*PI()/2)+$P$3*(A35*$P$7)^(-$P$5)*SIN($P$5*PI()/2)</f>
        <v>220.32394137373768</v>
      </c>
      <c r="H35" s="1">
        <f t="shared" si="2"/>
        <v>1541914.9625634104</v>
      </c>
      <c r="I35" s="5">
        <f t="shared" si="3"/>
        <v>2571232.0246640458</v>
      </c>
      <c r="J35">
        <f t="shared" si="4"/>
        <v>2998122.0582949738</v>
      </c>
      <c r="K35">
        <f t="shared" si="5"/>
        <v>59.049750626733285</v>
      </c>
      <c r="L35">
        <f t="shared" si="6"/>
        <v>4.8881212669666177E-2</v>
      </c>
      <c r="M35">
        <f t="shared" si="7"/>
        <v>1.6515289182395128E-4</v>
      </c>
    </row>
    <row r="36" spans="1:13">
      <c r="A36">
        <v>1.0349999999999999</v>
      </c>
      <c r="B36" s="1">
        <v>2072600</v>
      </c>
      <c r="C36">
        <v>61.15</v>
      </c>
      <c r="E36" s="5">
        <f>1+$P$2*(A36*$P$6)^(-$P$4)*COS($P$4*PI()/2)+$P$3*(A36*$P$7)^(-$P$5)*COS($P$5*PI()/2)</f>
        <v>168.12932132549008</v>
      </c>
      <c r="F36" s="5">
        <f>$P$2*(A36*$P$6)^(-$P$4)*SIN($P$4*PI()/2)+$P$3*(A36*$P$7)^(-$P$5)*SIN($P$5*PI()/2)</f>
        <v>310.99184532196819</v>
      </c>
      <c r="H36" s="1">
        <f t="shared" si="2"/>
        <v>1036120.2934839537</v>
      </c>
      <c r="I36" s="5">
        <f t="shared" si="3"/>
        <v>1916530.4392224506</v>
      </c>
      <c r="J36">
        <f t="shared" si="4"/>
        <v>2178677.1644820333</v>
      </c>
      <c r="K36">
        <f t="shared" si="5"/>
        <v>61.603327719501209</v>
      </c>
      <c r="L36">
        <f t="shared" si="6"/>
        <v>5.118072203128117E-2</v>
      </c>
      <c r="M36">
        <f t="shared" si="7"/>
        <v>7.4133723548848807E-3</v>
      </c>
    </row>
    <row r="37" spans="1:13">
      <c r="A37">
        <v>0.64500000000000002</v>
      </c>
      <c r="B37" s="1">
        <v>1480600</v>
      </c>
      <c r="C37">
        <v>63.22</v>
      </c>
      <c r="E37" s="5">
        <f>1+$P$2*(A37*$P$6)^(-$P$4)*COS($P$4*PI()/2)+$P$3*(A37*$P$7)^(-$P$5)*COS($P$5*PI()/2)</f>
        <v>216.43056434081896</v>
      </c>
      <c r="F37" s="5">
        <f>$P$2*(A37*$P$6)^(-$P$4)*SIN($P$4*PI()/2)+$P$3*(A37*$P$7)^(-$P$5)*SIN($P$5*PI()/2)</f>
        <v>443.53861994436369</v>
      </c>
      <c r="H37" s="1">
        <f t="shared" si="2"/>
        <v>684409.71041323338</v>
      </c>
      <c r="I37" s="5">
        <f t="shared" si="3"/>
        <v>1402584.4240519549</v>
      </c>
      <c r="J37">
        <f t="shared" si="4"/>
        <v>1560660.0264955466</v>
      </c>
      <c r="K37">
        <f t="shared" si="5"/>
        <v>63.989322875892348</v>
      </c>
      <c r="L37">
        <f t="shared" si="6"/>
        <v>5.4072691135719685E-2</v>
      </c>
      <c r="M37">
        <f t="shared" si="7"/>
        <v>1.2168979371913155E-2</v>
      </c>
    </row>
    <row r="38" spans="1:13">
      <c r="A38">
        <v>0.40250000000000002</v>
      </c>
      <c r="B38" s="1">
        <v>1056300</v>
      </c>
      <c r="C38">
        <v>65.12</v>
      </c>
      <c r="E38" s="5">
        <f>1+$P$2*(A38*$P$6)^(-$P$4)*COS($P$4*PI()/2)+$P$3*(A38*$P$7)^(-$P$5)*COS($P$5*PI()/2)</f>
        <v>281.8021377050236</v>
      </c>
      <c r="F38" s="5">
        <f>$P$2*(A38*$P$6)^(-$P$4)*SIN($P$4*PI()/2)+$P$3*(A38*$P$7)^(-$P$5)*SIN($P$5*PI()/2)</f>
        <v>637.53646296699765</v>
      </c>
      <c r="H38" s="1">
        <f t="shared" si="2"/>
        <v>446732.49547401932</v>
      </c>
      <c r="I38" s="5">
        <f t="shared" si="3"/>
        <v>1010667.4753299764</v>
      </c>
      <c r="J38">
        <f t="shared" si="4"/>
        <v>1104997.1349294591</v>
      </c>
      <c r="K38">
        <f t="shared" si="5"/>
        <v>66.153742745471263</v>
      </c>
      <c r="L38">
        <f t="shared" si="6"/>
        <v>4.6101614057994011E-2</v>
      </c>
      <c r="M38">
        <f t="shared" si="7"/>
        <v>1.5874427909570919E-2</v>
      </c>
    </row>
    <row r="39" spans="1:13">
      <c r="A39">
        <v>0.25</v>
      </c>
      <c r="B39">
        <v>753890</v>
      </c>
      <c r="C39">
        <v>66.930000000000007</v>
      </c>
      <c r="E39" s="5">
        <f>1+$P$2*(A39*$P$6)^(-$P$4)*COS($P$4*PI()/2)+$P$3*(A39*$P$7)^(-$P$5)*COS($P$5*PI()/2)</f>
        <v>372.6747684877115</v>
      </c>
      <c r="F39" s="5">
        <f>$P$2*(A39*$P$6)^(-$P$4)*SIN($P$4*PI()/2)+$P$3*(A39*$P$7)^(-$P$5)*SIN($P$5*PI()/2)</f>
        <v>926.87702370087391</v>
      </c>
      <c r="H39" s="1">
        <f t="shared" si="2"/>
        <v>287623.21170293837</v>
      </c>
      <c r="I39" s="5">
        <f t="shared" si="3"/>
        <v>715345.84295125515</v>
      </c>
      <c r="J39">
        <f t="shared" si="4"/>
        <v>771003.75286891765</v>
      </c>
      <c r="K39">
        <f t="shared" si="5"/>
        <v>68.096136934944013</v>
      </c>
      <c r="L39">
        <f t="shared" si="6"/>
        <v>2.270059673018299E-2</v>
      </c>
      <c r="M39">
        <f t="shared" si="7"/>
        <v>1.7423232256745948E-2</v>
      </c>
    </row>
    <row r="40" spans="1:13">
      <c r="A40">
        <v>50</v>
      </c>
      <c r="B40" s="1">
        <v>21487000</v>
      </c>
      <c r="C40">
        <v>45.62</v>
      </c>
      <c r="E40" s="5">
        <f>1+$P$2*(A40*$P$6)^(-$P$4)*COS($P$4*PI()/2)+$P$3*(A40*$P$7)^(-$P$5)*COS($P$5*PI()/2)</f>
        <v>29.598850018442317</v>
      </c>
      <c r="F40" s="5">
        <f>$P$2*(A40*$P$6)^(-$P$4)*SIN($P$4*PI()/2)+$P$3*(A40*$P$7)^(-$P$5)*SIN($P$5*PI()/2)</f>
        <v>26.340821856238833</v>
      </c>
      <c r="H40" s="1">
        <f t="shared" si="2"/>
        <v>14521563.089467984</v>
      </c>
      <c r="I40" s="5">
        <f t="shared" si="3"/>
        <v>12923134.046609135</v>
      </c>
      <c r="J40">
        <f t="shared" si="4"/>
        <v>19439217.7864241</v>
      </c>
      <c r="K40">
        <f t="shared" si="5"/>
        <v>41.666755171266104</v>
      </c>
      <c r="L40">
        <f t="shared" si="6"/>
        <v>9.5303309609340511E-2</v>
      </c>
      <c r="M40">
        <f t="shared" si="7"/>
        <v>8.6655958543048972E-2</v>
      </c>
    </row>
    <row r="41" spans="1:13">
      <c r="A41">
        <v>31.2</v>
      </c>
      <c r="B41" s="1">
        <v>16851000</v>
      </c>
      <c r="C41">
        <v>47.88</v>
      </c>
      <c r="E41" s="5">
        <f>1+$P$2*(A41*$P$6)^(-$P$4)*COS($P$4*PI()/2)+$P$3*(A41*$P$7)^(-$P$5)*COS($P$5*PI()/2)</f>
        <v>35.748192267685106</v>
      </c>
      <c r="F41" s="5">
        <f>$P$2*(A41*$P$6)^(-$P$4)*SIN($P$4*PI()/2)+$P$3*(A41*$P$7)^(-$P$5)*SIN($P$5*PI()/2)</f>
        <v>33.997253864540312</v>
      </c>
      <c r="H41" s="1">
        <f t="shared" si="2"/>
        <v>11313520.920597568</v>
      </c>
      <c r="I41" s="5">
        <f t="shared" si="3"/>
        <v>10759387.21486154</v>
      </c>
      <c r="J41">
        <f t="shared" si="4"/>
        <v>15612820.656759137</v>
      </c>
      <c r="K41">
        <f t="shared" si="5"/>
        <v>43.561908791135963</v>
      </c>
      <c r="L41">
        <f t="shared" si="6"/>
        <v>7.3478092887120219E-2</v>
      </c>
      <c r="M41">
        <f t="shared" si="7"/>
        <v>9.0185697762406841E-2</v>
      </c>
    </row>
    <row r="42" spans="1:13">
      <c r="A42">
        <v>19.399999999999999</v>
      </c>
      <c r="B42" s="1">
        <v>13060000</v>
      </c>
      <c r="C42">
        <v>49.89</v>
      </c>
      <c r="E42" s="5">
        <f>1+$P$2*(A42*$P$6)^(-$P$4)*COS($P$4*PI()/2)+$P$3*(A42*$P$7)^(-$P$5)*COS($P$5*PI()/2)</f>
        <v>43.438523084728985</v>
      </c>
      <c r="F42" s="5">
        <f>$P$2*(A42*$P$6)^(-$P$4)*SIN($P$4*PI()/2)+$P$3*(A42*$P$7)^(-$P$5)*SIN($P$5*PI()/2)</f>
        <v>44.499618877565275</v>
      </c>
      <c r="H42" s="1">
        <f t="shared" si="2"/>
        <v>8651796.4082535487</v>
      </c>
      <c r="I42" s="5">
        <f t="shared" si="3"/>
        <v>8863138.4180029873</v>
      </c>
      <c r="J42">
        <f t="shared" si="4"/>
        <v>12385830.763681114</v>
      </c>
      <c r="K42">
        <f t="shared" si="5"/>
        <v>45.691319589976445</v>
      </c>
      <c r="L42">
        <f t="shared" si="6"/>
        <v>5.1620921617066329E-2</v>
      </c>
      <c r="M42">
        <f t="shared" si="7"/>
        <v>8.4158757466898299E-2</v>
      </c>
    </row>
    <row r="43" spans="1:13">
      <c r="A43">
        <v>12.1</v>
      </c>
      <c r="B43" s="1">
        <v>10011000</v>
      </c>
      <c r="C43">
        <v>51.81</v>
      </c>
      <c r="E43" s="5">
        <f>1+$P$2*(A43*$P$6)^(-$P$4)*COS($P$4*PI()/2)+$P$3*(A43*$P$7)^(-$P$5)*COS($P$5*PI()/2)</f>
        <v>52.99492091386545</v>
      </c>
      <c r="F43" s="5">
        <f>$P$2*(A43*$P$6)^(-$P$4)*SIN($P$4*PI()/2)+$P$3*(A43*$P$7)^(-$P$5)*SIN($P$5*PI()/2)</f>
        <v>58.888087076249278</v>
      </c>
      <c r="H43" s="1">
        <f t="shared" si="2"/>
        <v>6503569.4260571729</v>
      </c>
      <c r="I43" s="5">
        <f t="shared" si="3"/>
        <v>7226782.4173294455</v>
      </c>
      <c r="J43">
        <f t="shared" si="4"/>
        <v>9722283.6508182399</v>
      </c>
      <c r="K43">
        <f t="shared" si="5"/>
        <v>48.015129928008079</v>
      </c>
      <c r="L43">
        <f t="shared" si="6"/>
        <v>2.8839911016058345E-2</v>
      </c>
      <c r="M43">
        <f t="shared" si="7"/>
        <v>7.3245899864735051E-2</v>
      </c>
    </row>
    <row r="44" spans="1:13">
      <c r="A44">
        <v>7.53</v>
      </c>
      <c r="B44" s="1">
        <v>7608600</v>
      </c>
      <c r="C44">
        <v>53.72</v>
      </c>
      <c r="E44" s="5">
        <f>1+$P$2*(A44*$P$6)^(-$P$4)*COS($P$4*PI()/2)+$P$3*(A44*$P$7)^(-$P$5)*COS($P$5*PI()/2)</f>
        <v>65.107642585668643</v>
      </c>
      <c r="F44" s="5">
        <f>$P$2*(A44*$P$6)^(-$P$4)*SIN($P$4*PI()/2)+$P$3*(A44*$P$7)^(-$P$5)*SIN($P$5*PI()/2)</f>
        <v>79.061703222129125</v>
      </c>
      <c r="H44" s="1">
        <f t="shared" si="2"/>
        <v>4780634.5173582612</v>
      </c>
      <c r="I44" s="5">
        <f t="shared" si="3"/>
        <v>5805234.1079239482</v>
      </c>
      <c r="J44">
        <f t="shared" si="4"/>
        <v>7520319.7695550695</v>
      </c>
      <c r="K44">
        <f t="shared" si="5"/>
        <v>50.528401819010242</v>
      </c>
      <c r="L44">
        <f t="shared" si="6"/>
        <v>1.1602690435156335E-2</v>
      </c>
      <c r="M44">
        <f t="shared" si="7"/>
        <v>5.941173084493219E-2</v>
      </c>
    </row>
    <row r="45" spans="1:13">
      <c r="A45">
        <v>4.6900000000000004</v>
      </c>
      <c r="B45" s="1">
        <v>5726300</v>
      </c>
      <c r="C45">
        <v>55.64</v>
      </c>
      <c r="E45" s="5">
        <f>1+$P$2*(A45*$P$6)^(-$P$4)*COS($P$4*PI()/2)+$P$3*(A45*$P$7)^(-$P$5)*COS($P$5*PI()/2)</f>
        <v>80.516570454486796</v>
      </c>
      <c r="F45" s="5">
        <f>$P$2*(A45*$P$6)^(-$P$4)*SIN($P$4*PI()/2)+$P$3*(A45*$P$7)^(-$P$5)*SIN($P$5*PI()/2)</f>
        <v>107.49049297870582</v>
      </c>
      <c r="H45" s="1">
        <f t="shared" si="2"/>
        <v>3438246.5453303936</v>
      </c>
      <c r="I45" s="5">
        <f t="shared" si="3"/>
        <v>4590096.3497794056</v>
      </c>
      <c r="J45">
        <f t="shared" si="4"/>
        <v>5735026.0510946773</v>
      </c>
      <c r="K45">
        <f t="shared" si="5"/>
        <v>53.164675217893787</v>
      </c>
      <c r="L45">
        <f t="shared" si="6"/>
        <v>1.5238550363545918E-3</v>
      </c>
      <c r="M45">
        <f t="shared" si="7"/>
        <v>4.4488223977466088E-2</v>
      </c>
    </row>
    <row r="46" spans="1:13">
      <c r="A46">
        <v>2.92</v>
      </c>
      <c r="B46" s="1">
        <v>4260200</v>
      </c>
      <c r="C46">
        <v>57.56</v>
      </c>
      <c r="E46" s="5">
        <f>1+$P$2*(A46*$P$6)^(-$P$4)*COS($P$4*PI()/2)+$P$3*(A46*$P$7)^(-$P$5)*COS($P$5*PI()/2)</f>
        <v>100.38417375492592</v>
      </c>
      <c r="F46" s="5">
        <f>$P$2*(A46*$P$6)^(-$P$4)*SIN($P$4*PI()/2)+$P$3*(A46*$P$7)^(-$P$5)*SIN($P$5*PI()/2)</f>
        <v>148.06015683237777</v>
      </c>
      <c r="H46" s="1">
        <f t="shared" si="2"/>
        <v>2416299.1606134027</v>
      </c>
      <c r="I46" s="5">
        <f t="shared" si="3"/>
        <v>3563884.8166223788</v>
      </c>
      <c r="J46">
        <f t="shared" si="4"/>
        <v>4305784.0888428856</v>
      </c>
      <c r="K46">
        <f t="shared" si="5"/>
        <v>55.862891719270465</v>
      </c>
      <c r="L46">
        <f t="shared" si="6"/>
        <v>1.0699987991851454E-2</v>
      </c>
      <c r="M46">
        <f t="shared" si="7"/>
        <v>2.9484160540818927E-2</v>
      </c>
    </row>
    <row r="47" spans="1:13">
      <c r="A47">
        <v>1.82</v>
      </c>
      <c r="B47" s="1">
        <v>3132400</v>
      </c>
      <c r="C47">
        <v>59.48</v>
      </c>
      <c r="E47" s="5">
        <f>1+$P$2*(A47*$P$6)^(-$P$4)*COS($P$4*PI()/2)+$P$3*(A47*$P$7)^(-$P$5)*COS($P$5*PI()/2)</f>
        <v>126.21970398183954</v>
      </c>
      <c r="F47" s="5">
        <f>$P$2*(A47*$P$6)^(-$P$4)*SIN($P$4*PI()/2)+$P$3*(A47*$P$7)^(-$P$5)*SIN($P$5*PI()/2)</f>
        <v>206.2763167252686</v>
      </c>
      <c r="H47" s="1">
        <f t="shared" si="2"/>
        <v>1662374.7762616717</v>
      </c>
      <c r="I47" s="5">
        <f t="shared" si="3"/>
        <v>2716759.2305048327</v>
      </c>
      <c r="J47">
        <f t="shared" si="4"/>
        <v>3185007.1606331207</v>
      </c>
      <c r="K47">
        <f t="shared" si="5"/>
        <v>58.537692736576609</v>
      </c>
      <c r="L47">
        <f t="shared" si="6"/>
        <v>1.6794521974562854E-2</v>
      </c>
      <c r="M47">
        <f t="shared" si="7"/>
        <v>1.5842422048140344E-2</v>
      </c>
    </row>
    <row r="48" spans="1:13">
      <c r="A48">
        <v>1.1299999999999999</v>
      </c>
      <c r="B48" s="1">
        <v>2276800</v>
      </c>
      <c r="C48">
        <v>61.38</v>
      </c>
      <c r="E48" s="5">
        <f>1+$P$2*(A48*$P$6)^(-$P$4)*COS($P$4*PI()/2)+$P$3*(A48*$P$7)^(-$P$5)*COS($P$5*PI()/2)</f>
        <v>160.63126750986513</v>
      </c>
      <c r="F48" s="5">
        <f>$P$2*(A48*$P$6)^(-$P$4)*SIN($P$4*PI()/2)+$P$3*(A48*$P$7)^(-$P$5)*SIN($P$5*PI()/2)</f>
        <v>291.46186666982391</v>
      </c>
      <c r="H48" s="1">
        <f t="shared" si="2"/>
        <v>1117109.8716845247</v>
      </c>
      <c r="I48" s="5">
        <f t="shared" si="3"/>
        <v>2026971.0469442862</v>
      </c>
      <c r="J48">
        <f t="shared" si="4"/>
        <v>2314421.3295261152</v>
      </c>
      <c r="K48">
        <f t="shared" si="5"/>
        <v>61.139840625061872</v>
      </c>
      <c r="L48">
        <f t="shared" si="6"/>
        <v>1.6523774387787776E-2</v>
      </c>
      <c r="M48">
        <f t="shared" si="7"/>
        <v>3.9126649550037564E-3</v>
      </c>
    </row>
    <row r="49" spans="1:13">
      <c r="A49">
        <v>0.70699999999999996</v>
      </c>
      <c r="B49" s="1">
        <v>1640400</v>
      </c>
      <c r="C49">
        <v>63.26</v>
      </c>
      <c r="E49" s="5">
        <f>1+$P$2*(A49*$P$6)^(-$P$4)*COS($P$4*PI()/2)+$P$3*(A49*$P$7)^(-$P$5)*COS($P$5*PI()/2)</f>
        <v>205.88769365065951</v>
      </c>
      <c r="F49" s="5">
        <f>$P$2*(A49*$P$6)^(-$P$4)*SIN($P$4*PI()/2)+$P$3*(A49*$P$7)^(-$P$5)*SIN($P$5*PI()/2)</f>
        <v>413.70581349647978</v>
      </c>
      <c r="H49" s="1">
        <f t="shared" si="2"/>
        <v>742618.27476455446</v>
      </c>
      <c r="I49" s="5">
        <f t="shared" si="3"/>
        <v>1492199.4220796314</v>
      </c>
      <c r="J49">
        <f t="shared" si="4"/>
        <v>1666775.6349518278</v>
      </c>
      <c r="K49">
        <f t="shared" si="5"/>
        <v>63.541989583285897</v>
      </c>
      <c r="L49">
        <f t="shared" si="6"/>
        <v>1.6078782584630465E-2</v>
      </c>
      <c r="M49">
        <f t="shared" si="7"/>
        <v>4.4576285691732371E-3</v>
      </c>
    </row>
    <row r="50" spans="1:13">
      <c r="A50">
        <v>0.441</v>
      </c>
      <c r="B50" s="1">
        <v>1170700</v>
      </c>
      <c r="C50">
        <v>65.069999999999993</v>
      </c>
      <c r="E50" s="5">
        <f>1+$P$2*(A50*$P$6)^(-$P$4)*COS($P$4*PI()/2)+$P$3*(A50*$P$7)^(-$P$5)*COS($P$5*PI()/2)</f>
        <v>267.4937127207678</v>
      </c>
      <c r="F50" s="5">
        <f>$P$2*(A50*$P$6)^(-$P$4)*SIN($P$4*PI()/2)+$P$3*(A50*$P$7)^(-$P$5)*SIN($P$5*PI()/2)</f>
        <v>593.88784844319741</v>
      </c>
      <c r="H50" s="1">
        <f t="shared" si="2"/>
        <v>485629.40286790696</v>
      </c>
      <c r="I50" s="5">
        <f t="shared" si="3"/>
        <v>1078191.3274763273</v>
      </c>
      <c r="J50">
        <f t="shared" si="4"/>
        <v>1182511.0805294826</v>
      </c>
      <c r="K50">
        <f t="shared" si="5"/>
        <v>65.752667227464457</v>
      </c>
      <c r="L50">
        <f t="shared" si="6"/>
        <v>1.0088904526763962E-2</v>
      </c>
      <c r="M50">
        <f t="shared" si="7"/>
        <v>1.0491274434677482E-2</v>
      </c>
    </row>
    <row r="51" spans="1:13">
      <c r="A51">
        <v>0.27400000000000002</v>
      </c>
      <c r="B51">
        <v>827640</v>
      </c>
      <c r="C51">
        <v>66.81</v>
      </c>
      <c r="E51" s="5">
        <f>1+$P$2*(A51*$P$6)^(-$P$4)*COS($P$4*PI()/2)+$P$3*(A51*$P$7)^(-$P$5)*COS($P$5*PI()/2)</f>
        <v>352.790228736107</v>
      </c>
      <c r="F51" s="5">
        <f>$P$2*(A51*$P$6)^(-$P$4)*SIN($P$4*PI()/2)+$P$3*(A51*$P$7)^(-$P$5)*SIN($P$5*PI()/2)</f>
        <v>861.98452224118432</v>
      </c>
      <c r="H51" s="1">
        <f t="shared" si="2"/>
        <v>313239.83755756193</v>
      </c>
      <c r="I51" s="5">
        <f t="shared" si="3"/>
        <v>765349.68865572417</v>
      </c>
      <c r="J51">
        <f t="shared" si="4"/>
        <v>826969.97633439011</v>
      </c>
      <c r="K51">
        <f t="shared" si="5"/>
        <v>67.741855269903468</v>
      </c>
      <c r="L51">
        <f t="shared" si="6"/>
        <v>8.0955930792359716E-4</v>
      </c>
      <c r="M51">
        <f t="shared" si="7"/>
        <v>1.3947841189993496E-2</v>
      </c>
    </row>
    <row r="52" spans="1:13">
      <c r="A52">
        <v>0.17100000000000001</v>
      </c>
      <c r="B52">
        <v>579450</v>
      </c>
      <c r="C52">
        <v>68.459999999999994</v>
      </c>
      <c r="E52" s="5">
        <f>1+$P$2*(A52*$P$6)^(-$P$4)*COS($P$4*PI()/2)+$P$3*(A52*$P$7)^(-$P$5)*COS($P$5*PI()/2)</f>
        <v>470.21775179472723</v>
      </c>
      <c r="F52" s="5">
        <f>$P$2*(A52*$P$6)^(-$P$4)*SIN($P$4*PI()/2)+$P$3*(A52*$P$7)^(-$P$5)*SIN($P$5*PI()/2)</f>
        <v>1255.2720780657651</v>
      </c>
      <c r="H52" s="1">
        <f t="shared" si="2"/>
        <v>201565.05862791283</v>
      </c>
      <c r="I52" s="5">
        <f t="shared" si="3"/>
        <v>538088.97908168065</v>
      </c>
      <c r="J52">
        <f t="shared" si="4"/>
        <v>574602.66468999197</v>
      </c>
      <c r="K52">
        <f t="shared" si="5"/>
        <v>69.464337130823466</v>
      </c>
      <c r="L52">
        <f t="shared" si="6"/>
        <v>8.3654073863284623E-3</v>
      </c>
      <c r="M52">
        <f t="shared" si="7"/>
        <v>1.4670422594558467E-2</v>
      </c>
    </row>
    <row r="53" spans="1:13">
      <c r="A53">
        <v>0.107</v>
      </c>
      <c r="B53">
        <v>401030</v>
      </c>
      <c r="C53">
        <v>70.05</v>
      </c>
      <c r="E53" s="5">
        <f>1+$P$2*(A53*$P$6)^(-$P$4)*COS($P$4*PI()/2)+$P$3*(A53*$P$7)^(-$P$5)*COS($P$5*PI()/2)</f>
        <v>633.95976470589449</v>
      </c>
      <c r="F53" s="5">
        <f>$P$2*(A53*$P$6)^(-$P$4)*SIN($P$4*PI()/2)+$P$3*(A53*$P$7)^(-$P$5)*SIN($P$5*PI()/2)</f>
        <v>1834.5988578729418</v>
      </c>
      <c r="H53" s="1">
        <f t="shared" si="2"/>
        <v>129601.27377859529</v>
      </c>
      <c r="I53" s="5">
        <f t="shared" si="3"/>
        <v>375049.58845991356</v>
      </c>
      <c r="J53">
        <f t="shared" si="4"/>
        <v>396810.63993923471</v>
      </c>
      <c r="K53">
        <f t="shared" si="5"/>
        <v>70.937015386986332</v>
      </c>
      <c r="L53">
        <f t="shared" si="6"/>
        <v>1.052130778436848E-2</v>
      </c>
      <c r="M53">
        <f t="shared" si="7"/>
        <v>1.2662603668612911E-2</v>
      </c>
    </row>
    <row r="54" spans="1:13">
      <c r="A54">
        <v>6.6400000000000001E-2</v>
      </c>
      <c r="B54">
        <v>273990</v>
      </c>
      <c r="C54">
        <v>71.58</v>
      </c>
      <c r="E54" s="5">
        <f>1+$P$2*(A54*$P$6)^(-$P$4)*COS($P$4*PI()/2)+$P$3*(A54*$P$7)^(-$P$5)*COS($P$5*PI()/2)</f>
        <v>870.628378951223</v>
      </c>
      <c r="F54" s="5">
        <f>$P$2*(A54*$P$6)^(-$P$4)*SIN($P$4*PI()/2)+$P$3*(A54*$P$7)^(-$P$5)*SIN($P$5*PI()/2)</f>
        <v>2712.5985923217781</v>
      </c>
      <c r="H54" s="1">
        <f t="shared" si="2"/>
        <v>82622.804035020992</v>
      </c>
      <c r="I54" s="5">
        <f t="shared" si="3"/>
        <v>257426.13879535918</v>
      </c>
      <c r="J54">
        <f t="shared" si="4"/>
        <v>270360.39776878752</v>
      </c>
      <c r="K54">
        <f t="shared" si="5"/>
        <v>72.205586684629935</v>
      </c>
      <c r="L54">
        <f t="shared" si="6"/>
        <v>1.3247206946284479E-2</v>
      </c>
      <c r="M54">
        <f t="shared" si="7"/>
        <v>8.7396854516615941E-3</v>
      </c>
    </row>
    <row r="55" spans="1:13">
      <c r="A55">
        <v>4.1399999999999999E-2</v>
      </c>
      <c r="B55">
        <v>184360</v>
      </c>
      <c r="C55">
        <v>73.05</v>
      </c>
      <c r="E55" s="5">
        <f>1+$P$2*(A55*$P$6)^(-$P$4)*COS($P$4*PI()/2)+$P$3*(A55*$P$7)^(-$P$5)*COS($P$5*PI()/2)</f>
        <v>1206.9326438340015</v>
      </c>
      <c r="F55" s="5">
        <f>$P$2*(A55*$P$6)^(-$P$4)*SIN($P$4*PI()/2)+$P$3*(A55*$P$7)^(-$P$5)*SIN($P$5*PI()/2)</f>
        <v>4011.4753255945875</v>
      </c>
      <c r="H55" s="1">
        <f t="shared" si="2"/>
        <v>52973.551424859244</v>
      </c>
      <c r="I55" s="5">
        <f t="shared" si="3"/>
        <v>176067.89868148253</v>
      </c>
      <c r="J55">
        <f t="shared" si="4"/>
        <v>183864.35787469795</v>
      </c>
      <c r="K55">
        <f t="shared" si="5"/>
        <v>73.255034409547136</v>
      </c>
      <c r="L55">
        <f t="shared" si="6"/>
        <v>2.6884471973424419E-3</v>
      </c>
      <c r="M55">
        <f t="shared" si="7"/>
        <v>2.806768097838998E-3</v>
      </c>
    </row>
    <row r="56" spans="1:13">
      <c r="A56">
        <v>2.58E-2</v>
      </c>
      <c r="B56">
        <v>123690</v>
      </c>
      <c r="C56">
        <v>74.459999999999994</v>
      </c>
      <c r="E56" s="5">
        <f>1+$P$2*(A56*$P$6)^(-$P$4)*COS($P$4*PI()/2)+$P$3*(A56*$P$7)^(-$P$5)*COS($P$5*PI()/2)</f>
        <v>1693.366464690057</v>
      </c>
      <c r="F56" s="5">
        <f>$P$2*(A56*$P$6)^(-$P$4)*SIN($P$4*PI()/2)+$P$3*(A56*$P$7)^(-$P$5)*SIN($P$5*PI()/2)</f>
        <v>5954.3788445069476</v>
      </c>
      <c r="H56" s="1">
        <f t="shared" si="2"/>
        <v>34034.588224196974</v>
      </c>
      <c r="I56" s="5">
        <f t="shared" si="3"/>
        <v>119675.70890850043</v>
      </c>
      <c r="J56">
        <f t="shared" si="4"/>
        <v>124421.1738344514</v>
      </c>
      <c r="K56">
        <f t="shared" si="5"/>
        <v>74.124772183703826</v>
      </c>
      <c r="L56">
        <f t="shared" si="6"/>
        <v>5.9113415348969319E-3</v>
      </c>
      <c r="M56">
        <f t="shared" si="7"/>
        <v>4.5021194775203893E-3</v>
      </c>
    </row>
    <row r="57" spans="1:13">
      <c r="A57">
        <v>1.61E-2</v>
      </c>
      <c r="B57">
        <v>83221</v>
      </c>
      <c r="C57">
        <v>75.760000000000005</v>
      </c>
      <c r="E57" s="5">
        <f>1+$P$2*(A57*$P$6)^(-$P$4)*COS($P$4*PI()/2)+$P$3*(A57*$P$7)^(-$P$5)*COS($P$5*PI()/2)</f>
        <v>2398.9260840194256</v>
      </c>
      <c r="F57" s="5">
        <f>$P$2*(A57*$P$6)^(-$P$4)*SIN($P$4*PI()/2)+$P$3*(A57*$P$7)^(-$P$5)*SIN($P$5*PI()/2)</f>
        <v>8852.1786020621421</v>
      </c>
      <c r="H57" s="1">
        <f t="shared" si="2"/>
        <v>21966.342439903125</v>
      </c>
      <c r="I57" s="5">
        <f t="shared" si="3"/>
        <v>81057.097927034483</v>
      </c>
      <c r="J57">
        <f t="shared" si="4"/>
        <v>83980.791402200703</v>
      </c>
      <c r="K57">
        <f t="shared" si="5"/>
        <v>74.837121935427049</v>
      </c>
      <c r="L57">
        <f t="shared" si="6"/>
        <v>9.1298038019334369E-3</v>
      </c>
      <c r="M57">
        <f t="shared" si="7"/>
        <v>1.2181600641142497E-2</v>
      </c>
    </row>
    <row r="58" spans="1:13">
      <c r="A58">
        <v>0.01</v>
      </c>
      <c r="B58">
        <v>54942</v>
      </c>
      <c r="C58">
        <v>77.040000000000006</v>
      </c>
      <c r="E58" s="5">
        <f>1+$P$2*(A58*$P$6)^(-$P$4)*COS($P$4*PI()/2)+$P$3*(A58*$P$7)^(-$P$5)*COS($P$5*PI()/2)</f>
        <v>3443.2824618462537</v>
      </c>
      <c r="F58" s="5">
        <f>$P$2*(A58*$P$6)^(-$P$4)*SIN($P$4*PI()/2)+$P$3*(A58*$P$7)^(-$P$5)*SIN($P$5*PI()/2)</f>
        <v>13241.527445729844</v>
      </c>
      <c r="H58" s="1">
        <f t="shared" si="2"/>
        <v>14167.695189268989</v>
      </c>
      <c r="I58" s="5">
        <f t="shared" si="3"/>
        <v>54483.454892297654</v>
      </c>
      <c r="J58">
        <f t="shared" si="4"/>
        <v>56295.38563663161</v>
      </c>
      <c r="K58">
        <f t="shared" si="5"/>
        <v>75.423816796232813</v>
      </c>
      <c r="L58">
        <f t="shared" si="6"/>
        <v>2.4632988180838165E-2</v>
      </c>
      <c r="M58">
        <f t="shared" si="7"/>
        <v>2.0978494337580384E-2</v>
      </c>
    </row>
    <row r="59" spans="1:13">
      <c r="A59">
        <v>2.5</v>
      </c>
      <c r="B59" s="1">
        <v>3997600</v>
      </c>
      <c r="C59">
        <v>59.7</v>
      </c>
      <c r="E59" s="5">
        <f>1+$P$2*(A59*$P$6)^(-$P$4)*COS($P$4*PI()/2)+$P$3*(A59*$P$7)^(-$P$5)*COS($P$5*PI()/2)</f>
        <v>108.1145772919492</v>
      </c>
      <c r="F59" s="5">
        <f>$P$2*(A59*$P$6)^(-$P$4)*SIN($P$4*PI()/2)+$P$3*(A59*$P$7)^(-$P$5)*SIN($P$5*PI()/2)</f>
        <v>164.88490635360492</v>
      </c>
      <c r="H59" s="1">
        <f t="shared" si="2"/>
        <v>2142022.4758195239</v>
      </c>
      <c r="I59" s="5">
        <f t="shared" si="3"/>
        <v>3266785.8875226756</v>
      </c>
      <c r="J59">
        <f t="shared" si="4"/>
        <v>3906424.2373087588</v>
      </c>
      <c r="K59">
        <f t="shared" si="5"/>
        <v>56.747254946918595</v>
      </c>
      <c r="L59">
        <f t="shared" si="6"/>
        <v>2.2807625247959082E-2</v>
      </c>
      <c r="M59">
        <f t="shared" si="7"/>
        <v>4.9459716132016877E-2</v>
      </c>
    </row>
    <row r="60" spans="1:13">
      <c r="A60">
        <v>1.56</v>
      </c>
      <c r="B60" s="1">
        <v>3281300</v>
      </c>
      <c r="C60">
        <v>61.17</v>
      </c>
      <c r="E60" s="5">
        <f>1+$P$2*(A60*$P$6)^(-$P$4)*COS($P$4*PI()/2)+$P$3*(A60*$P$7)^(-$P$5)*COS($P$5*PI()/2)</f>
        <v>136.295534594542</v>
      </c>
      <c r="F60" s="5">
        <f>$P$2*(A60*$P$6)^(-$P$4)*SIN($P$4*PI()/2)+$P$3*(A60*$P$7)^(-$P$5)*SIN($P$5*PI()/2)</f>
        <v>230.40085526604844</v>
      </c>
      <c r="H60" s="1">
        <f t="shared" si="2"/>
        <v>1464932.5983901995</v>
      </c>
      <c r="I60" s="5">
        <f t="shared" si="3"/>
        <v>2476396.0505404021</v>
      </c>
      <c r="J60">
        <f t="shared" si="4"/>
        <v>2877249.5402655578</v>
      </c>
      <c r="K60">
        <f t="shared" si="5"/>
        <v>59.393211474330947</v>
      </c>
      <c r="L60">
        <f t="shared" si="6"/>
        <v>0.12313731135051419</v>
      </c>
      <c r="M60">
        <f t="shared" si="7"/>
        <v>2.904673084304487E-2</v>
      </c>
    </row>
    <row r="61" spans="1:13">
      <c r="A61">
        <v>0.97</v>
      </c>
      <c r="B61" s="1">
        <v>2397100</v>
      </c>
      <c r="C61">
        <v>62.86</v>
      </c>
      <c r="E61" s="5">
        <f>1+$P$2*(A61*$P$6)^(-$P$4)*COS($P$4*PI()/2)+$P$3*(A61*$P$7)^(-$P$5)*COS($P$5*PI()/2)</f>
        <v>173.93465046983169</v>
      </c>
      <c r="F61" s="5">
        <f>$P$2*(A61*$P$6)^(-$P$4)*SIN($P$4*PI()/2)+$P$3*(A61*$P$7)^(-$P$5)*SIN($P$5*PI()/2)</f>
        <v>326.32441972951239</v>
      </c>
      <c r="H61" s="1">
        <f t="shared" si="2"/>
        <v>979730.77649793844</v>
      </c>
      <c r="I61" s="5">
        <f t="shared" si="3"/>
        <v>1838104.5770249607</v>
      </c>
      <c r="J61">
        <f t="shared" si="4"/>
        <v>2082906.8223272406</v>
      </c>
      <c r="K61">
        <f t="shared" si="5"/>
        <v>61.94187360195405</v>
      </c>
      <c r="L61">
        <f t="shared" si="6"/>
        <v>0.13107220294220492</v>
      </c>
      <c r="M61">
        <f t="shared" si="7"/>
        <v>1.4605892428347901E-2</v>
      </c>
    </row>
    <row r="62" spans="1:13">
      <c r="A62">
        <v>0.60499999999999998</v>
      </c>
      <c r="B62" s="1">
        <v>1712200</v>
      </c>
      <c r="C62">
        <v>65.12</v>
      </c>
      <c r="E62" s="5">
        <f>1+$P$2*(A62*$P$6)^(-$P$4)*COS($P$4*PI()/2)+$P$3*(A62*$P$7)^(-$P$5)*COS($P$5*PI()/2)</f>
        <v>224.16367460041801</v>
      </c>
      <c r="F62" s="5">
        <f>$P$2*(A62*$P$6)^(-$P$4)*SIN($P$4*PI()/2)+$P$3*(A62*$P$7)^(-$P$5)*SIN($P$5*PI()/2)</f>
        <v>465.70554911117159</v>
      </c>
      <c r="H62" s="1">
        <f t="shared" si="2"/>
        <v>646338.41878158599</v>
      </c>
      <c r="I62" s="5">
        <f t="shared" si="3"/>
        <v>1342783.9669691229</v>
      </c>
      <c r="J62">
        <f t="shared" si="4"/>
        <v>1490242.3069898449</v>
      </c>
      <c r="K62">
        <f t="shared" si="5"/>
        <v>64.296530852991594</v>
      </c>
      <c r="L62">
        <f t="shared" si="6"/>
        <v>0.129633041122623</v>
      </c>
      <c r="M62">
        <f t="shared" si="7"/>
        <v>1.2645410734158631E-2</v>
      </c>
    </row>
    <row r="63" spans="1:13">
      <c r="A63">
        <v>0.3765</v>
      </c>
      <c r="B63" s="1">
        <v>1210100</v>
      </c>
      <c r="C63">
        <v>67.010000000000005</v>
      </c>
      <c r="E63" s="5">
        <f>1+$P$2*(A63*$P$6)^(-$P$4)*COS($P$4*PI()/2)+$P$3*(A63*$P$7)^(-$P$5)*COS($P$5*PI()/2)</f>
        <v>292.83236997081468</v>
      </c>
      <c r="F63" s="5">
        <f>$P$2*(A63*$P$6)^(-$P$4)*SIN($P$4*PI()/2)+$P$3*(A63*$P$7)^(-$P$5)*SIN($P$5*PI()/2)</f>
        <v>671.58293536429403</v>
      </c>
      <c r="H63" s="1">
        <f t="shared" si="2"/>
        <v>420190.56933470938</v>
      </c>
      <c r="I63" s="5">
        <f t="shared" si="3"/>
        <v>963666.7421512279</v>
      </c>
      <c r="J63">
        <f t="shared" si="4"/>
        <v>1051291.4460254058</v>
      </c>
      <c r="K63">
        <f t="shared" si="5"/>
        <v>66.441206150858207</v>
      </c>
      <c r="L63">
        <f t="shared" si="6"/>
        <v>0.13123589288041834</v>
      </c>
      <c r="M63">
        <f t="shared" si="7"/>
        <v>8.4881935403939412E-3</v>
      </c>
    </row>
    <row r="64" spans="1:13">
      <c r="A64">
        <v>0.23449999999999999</v>
      </c>
      <c r="B64">
        <v>846580</v>
      </c>
      <c r="C64">
        <v>68.66</v>
      </c>
      <c r="E64" s="5">
        <f>1+$P$2*(A64*$P$6)^(-$P$4)*COS($P$4*PI()/2)+$P$3*(A64*$P$7)^(-$P$5)*COS($P$5*PI()/2)</f>
        <v>387.33372870931271</v>
      </c>
      <c r="F64" s="5">
        <f>$P$2*(A64*$P$6)^(-$P$4)*SIN($P$4*PI()/2)+$P$3*(A64*$P$7)^(-$P$5)*SIN($P$5*PI()/2)</f>
        <v>975.20612052783667</v>
      </c>
      <c r="H64" s="1">
        <f t="shared" si="2"/>
        <v>270954.01123850083</v>
      </c>
      <c r="I64" s="5">
        <f t="shared" si="3"/>
        <v>682192.10090959782</v>
      </c>
      <c r="J64">
        <f t="shared" si="4"/>
        <v>734031.42899312195</v>
      </c>
      <c r="K64">
        <f t="shared" si="5"/>
        <v>68.337944726436717</v>
      </c>
      <c r="L64">
        <f t="shared" si="6"/>
        <v>0.13294499162143925</v>
      </c>
      <c r="M64">
        <f t="shared" si="7"/>
        <v>4.6905807393428393E-3</v>
      </c>
    </row>
    <row r="65" spans="1:13">
      <c r="A65">
        <v>0.14599999999999999</v>
      </c>
      <c r="B65">
        <v>587020</v>
      </c>
      <c r="C65">
        <v>70.209999999999994</v>
      </c>
      <c r="E65" s="5">
        <f>1+$P$2*(A65*$P$6)^(-$P$4)*COS($P$4*PI()/2)+$P$3*(A65*$P$7)^(-$P$5)*COS($P$5*PI()/2)</f>
        <v>519.29596751560405</v>
      </c>
      <c r="F65" s="5">
        <f>$P$2*(A65*$P$6)^(-$P$4)*SIN($P$4*PI()/2)+$P$3*(A65*$P$7)^(-$P$5)*SIN($P$5*PI()/2)</f>
        <v>1425.74701996555</v>
      </c>
      <c r="H65" s="1">
        <f t="shared" si="2"/>
        <v>173719.63299249555</v>
      </c>
      <c r="I65" s="5">
        <f t="shared" si="3"/>
        <v>476953.92327712837</v>
      </c>
      <c r="J65">
        <f t="shared" si="4"/>
        <v>507605.70900699316</v>
      </c>
      <c r="K65">
        <f t="shared" si="5"/>
        <v>69.98699594456582</v>
      </c>
      <c r="L65">
        <f t="shared" si="6"/>
        <v>0.13528379100031829</v>
      </c>
      <c r="M65">
        <f t="shared" si="7"/>
        <v>3.1762434900181476E-3</v>
      </c>
    </row>
    <row r="66" spans="1:13">
      <c r="A66">
        <v>9.0999999999999998E-2</v>
      </c>
      <c r="B66">
        <v>403830</v>
      </c>
      <c r="C66">
        <v>71.67</v>
      </c>
      <c r="E66" s="5">
        <f>1+$P$2*(A66*$P$6)^(-$P$4)*COS($P$4*PI()/2)+$P$3*(A66*$P$7)^(-$P$5)*COS($P$5*PI()/2)</f>
        <v>705.00682280689909</v>
      </c>
      <c r="F66" s="5">
        <f>$P$2*(A66*$P$6)^(-$P$4)*SIN($P$4*PI()/2)+$P$3*(A66*$P$7)^(-$P$5)*SIN($P$5*PI()/2)</f>
        <v>2093.9976764889398</v>
      </c>
      <c r="H66" s="1">
        <f t="shared" si="2"/>
        <v>111231.28718444225</v>
      </c>
      <c r="I66" s="5">
        <f t="shared" si="3"/>
        <v>330377.0252743953</v>
      </c>
      <c r="J66">
        <f t="shared" si="4"/>
        <v>348599.1653430431</v>
      </c>
      <c r="K66">
        <f t="shared" si="5"/>
        <v>71.392657640242476</v>
      </c>
      <c r="L66">
        <f t="shared" ref="L66:L76" si="8">ABS((J66-B66)/B66)</f>
        <v>0.1367675374711064</v>
      </c>
      <c r="M66">
        <f t="shared" ref="M66:M76" si="9">ABS((K66-C66)/C66)</f>
        <v>3.8697134052954646E-3</v>
      </c>
    </row>
    <row r="67" spans="1:13">
      <c r="A67">
        <v>5.6500000000000002E-2</v>
      </c>
      <c r="B67">
        <v>275630</v>
      </c>
      <c r="C67">
        <v>73.05</v>
      </c>
      <c r="E67" s="5">
        <f>1+$P$2*(A67*$P$6)^(-$P$4)*COS($P$4*PI()/2)+$P$3*(A67*$P$7)^(-$P$5)*COS($P$5*PI()/2)</f>
        <v>972.11856634382843</v>
      </c>
      <c r="F67" s="5">
        <f>$P$2*(A67*$P$6)^(-$P$4)*SIN($P$4*PI()/2)+$P$3*(A67*$P$7)^(-$P$5)*SIN($P$5*PI()/2)</f>
        <v>3099.4068778685223</v>
      </c>
      <c r="H67" s="1">
        <f t="shared" ref="H67:H96" si="10">$P$1*E67/(E67^2+F67^2)</f>
        <v>70962.803673282062</v>
      </c>
      <c r="I67" s="5">
        <f t="shared" ref="I67:I96" si="11">$P$1*F67/(E67^2+F67^2)</f>
        <v>226250.79840313701</v>
      </c>
      <c r="J67">
        <f t="shared" ref="J67:J96" si="12">(H67^2+I67^2)^0.5</f>
        <v>237118.4161621145</v>
      </c>
      <c r="K67">
        <f t="shared" ref="K67:K96" si="13">DEGREES(ATAN(I67/H67))</f>
        <v>72.586142049626986</v>
      </c>
      <c r="L67">
        <f t="shared" si="8"/>
        <v>0.13972203257223631</v>
      </c>
      <c r="M67">
        <f t="shared" si="9"/>
        <v>6.3498692727311616E-3</v>
      </c>
    </row>
    <row r="68" spans="1:13">
      <c r="A68">
        <v>3.5349999999999999E-2</v>
      </c>
      <c r="B68">
        <v>186740</v>
      </c>
      <c r="C68">
        <v>74.349999999999994</v>
      </c>
      <c r="E68" s="5">
        <f>1+$P$2*(A68*$P$6)^(-$P$4)*COS($P$4*PI()/2)+$P$3*(A68*$P$7)^(-$P$5)*COS($P$5*PI()/2)</f>
        <v>1349.7999552996546</v>
      </c>
      <c r="F68" s="5">
        <f>$P$2*(A68*$P$6)^(-$P$4)*SIN($P$4*PI()/2)+$P$3*(A68*$P$7)^(-$P$5)*SIN($P$5*PI()/2)</f>
        <v>4575.7400682659518</v>
      </c>
      <c r="H68" s="1">
        <f t="shared" si="10"/>
        <v>45680.24898166662</v>
      </c>
      <c r="I68" s="5">
        <f t="shared" si="11"/>
        <v>154853.27642300478</v>
      </c>
      <c r="J68">
        <f t="shared" si="12"/>
        <v>161450.37121656482</v>
      </c>
      <c r="K68">
        <f t="shared" si="13"/>
        <v>73.564440304251065</v>
      </c>
      <c r="L68">
        <f t="shared" si="8"/>
        <v>0.1354269507520359</v>
      </c>
      <c r="M68">
        <f t="shared" si="9"/>
        <v>1.0565698665083117E-2</v>
      </c>
    </row>
    <row r="69" spans="1:13">
      <c r="A69">
        <v>2.205E-2</v>
      </c>
      <c r="B69">
        <v>125650</v>
      </c>
      <c r="C69">
        <v>75.58</v>
      </c>
      <c r="E69" s="5">
        <f>1+$P$2*(A69*$P$6)^(-$P$4)*COS($P$4*PI()/2)+$P$3*(A69*$P$7)^(-$P$5)*COS($P$5*PI()/2)</f>
        <v>1899.5220937465283</v>
      </c>
      <c r="F69" s="5">
        <f>$P$2*(A69*$P$6)^(-$P$4)*SIN($P$4*PI()/2)+$P$3*(A69*$P$7)^(-$P$5)*SIN($P$5*PI()/2)</f>
        <v>6793.2517237726042</v>
      </c>
      <c r="H69" s="1">
        <f t="shared" si="10"/>
        <v>29404.512091913919</v>
      </c>
      <c r="I69" s="5">
        <f t="shared" si="11"/>
        <v>105159.21510610318</v>
      </c>
      <c r="J69">
        <f t="shared" si="12"/>
        <v>109192.88371086822</v>
      </c>
      <c r="K69">
        <f t="shared" si="13"/>
        <v>74.37799946318728</v>
      </c>
      <c r="L69">
        <f t="shared" si="8"/>
        <v>0.13097585586256888</v>
      </c>
      <c r="M69">
        <f t="shared" si="9"/>
        <v>1.5903685324328114E-2</v>
      </c>
    </row>
    <row r="70" spans="1:13">
      <c r="A70">
        <v>1.37E-2</v>
      </c>
      <c r="B70">
        <v>83943</v>
      </c>
      <c r="C70">
        <v>76.760000000000005</v>
      </c>
      <c r="E70" s="5">
        <f>1+$P$2*(A70*$P$6)^(-$P$4)*COS($P$4*PI()/2)+$P$3*(A70*$P$7)^(-$P$5)*COS($P$5*PI()/2)</f>
        <v>2708.7703096896512</v>
      </c>
      <c r="F70" s="5">
        <f>$P$2*(A70*$P$6)^(-$P$4)*SIN($P$4*PI()/2)+$P$3*(A70*$P$7)^(-$P$5)*SIN($P$5*PI()/2)</f>
        <v>10144.51095924175</v>
      </c>
      <c r="H70" s="1">
        <f t="shared" si="10"/>
        <v>18924.23705949885</v>
      </c>
      <c r="I70" s="5">
        <f t="shared" si="11"/>
        <v>70872.428554996295</v>
      </c>
      <c r="J70">
        <f t="shared" si="12"/>
        <v>73355.489757530522</v>
      </c>
      <c r="K70">
        <f t="shared" si="13"/>
        <v>75.04977367017338</v>
      </c>
      <c r="L70">
        <f t="shared" si="8"/>
        <v>0.12612737503388582</v>
      </c>
      <c r="M70">
        <f t="shared" si="9"/>
        <v>2.2280176261420336E-2</v>
      </c>
    </row>
    <row r="71" spans="1:13">
      <c r="A71">
        <v>8.5500000000000003E-3</v>
      </c>
      <c r="B71">
        <v>55629</v>
      </c>
      <c r="C71">
        <v>77.900000000000006</v>
      </c>
      <c r="E71" s="5">
        <f>1+$P$2*(A71*$P$6)^(-$P$4)*COS($P$4*PI()/2)+$P$3*(A71*$P$7)^(-$P$5)*COS($P$5*PI()/2)</f>
        <v>3885.394424551328</v>
      </c>
      <c r="F71" s="5">
        <f>$P$2*(A71*$P$6)^(-$P$4)*SIN($P$4*PI()/2)+$P$3*(A71*$P$7)^(-$P$5)*SIN($P$5*PI()/2)</f>
        <v>15123.276371018057</v>
      </c>
      <c r="H71" s="1">
        <f t="shared" si="10"/>
        <v>12274.478129824294</v>
      </c>
      <c r="I71" s="5">
        <f t="shared" si="11"/>
        <v>47776.44295116463</v>
      </c>
      <c r="J71">
        <f t="shared" si="12"/>
        <v>49327.997267529754</v>
      </c>
      <c r="K71">
        <f t="shared" si="13"/>
        <v>75.591480642178794</v>
      </c>
      <c r="L71">
        <f t="shared" si="8"/>
        <v>0.113268308480653</v>
      </c>
      <c r="M71">
        <f t="shared" si="9"/>
        <v>2.9634394837242763E-2</v>
      </c>
    </row>
    <row r="72" spans="1:13">
      <c r="A72">
        <v>5.3499999999999997E-3</v>
      </c>
      <c r="B72">
        <v>36525</v>
      </c>
      <c r="C72">
        <v>79.03</v>
      </c>
      <c r="E72" s="5">
        <f>1+$P$2*(A72*$P$6)^(-$P$4)*COS($P$4*PI()/2)+$P$3*(A72*$P$7)^(-$P$5)*COS($P$5*PI()/2)</f>
        <v>5605.9981039659033</v>
      </c>
      <c r="F72" s="5">
        <f>$P$2*(A72*$P$6)^(-$P$4)*SIN($P$4*PI()/2)+$P$3*(A72*$P$7)^(-$P$5)*SIN($P$5*PI()/2)</f>
        <v>22532.244079735145</v>
      </c>
      <c r="H72" s="1">
        <f t="shared" si="10"/>
        <v>8009.0149495809601</v>
      </c>
      <c r="I72" s="5">
        <f t="shared" si="11"/>
        <v>32190.713649107482</v>
      </c>
      <c r="J72">
        <f t="shared" si="12"/>
        <v>33172.0720742833</v>
      </c>
      <c r="K72">
        <f t="shared" si="13"/>
        <v>76.028543313070671</v>
      </c>
      <c r="L72">
        <f t="shared" si="8"/>
        <v>9.1798163606206712E-2</v>
      </c>
      <c r="M72">
        <f t="shared" si="9"/>
        <v>3.7978700328094778E-2</v>
      </c>
    </row>
    <row r="73" spans="1:13">
      <c r="A73">
        <v>3.32E-3</v>
      </c>
      <c r="B73">
        <v>23697</v>
      </c>
      <c r="C73">
        <v>80.14</v>
      </c>
      <c r="E73" s="5">
        <f>1+$P$2*(A73*$P$6)^(-$P$4)*COS($P$4*PI()/2)+$P$3*(A73*$P$7)^(-$P$5)*COS($P$5*PI()/2)</f>
        <v>8197.9731014194367</v>
      </c>
      <c r="F73" s="5">
        <f>$P$2*(A73*$P$6)^(-$P$4)*SIN($P$4*PI()/2)+$P$3*(A73*$P$7)^(-$P$5)*SIN($P$5*PI()/2)</f>
        <v>33854.3420787551</v>
      </c>
      <c r="H73" s="1">
        <f t="shared" si="10"/>
        <v>5204.1405299743719</v>
      </c>
      <c r="I73" s="5">
        <f t="shared" si="11"/>
        <v>21491.013882097406</v>
      </c>
      <c r="J73">
        <f t="shared" si="12"/>
        <v>22112.140473871485</v>
      </c>
      <c r="K73">
        <f t="shared" si="13"/>
        <v>76.387616344907642</v>
      </c>
      <c r="L73">
        <f t="shared" si="8"/>
        <v>6.6880175808267522E-2</v>
      </c>
      <c r="M73">
        <f t="shared" si="9"/>
        <v>4.6822855691194896E-2</v>
      </c>
    </row>
    <row r="74" spans="1:13">
      <c r="A74">
        <v>2.0699999999999998E-3</v>
      </c>
      <c r="B74">
        <v>15161</v>
      </c>
      <c r="C74">
        <v>81.3</v>
      </c>
      <c r="E74" s="5">
        <f>1+$P$2*(A74*$P$6)^(-$P$4)*COS($P$4*PI()/2)+$P$3*(A74*$P$7)^(-$P$5)*COS($P$5*PI()/2)</f>
        <v>12013.57419807449</v>
      </c>
      <c r="F74" s="5">
        <f>$P$2*(A74*$P$6)^(-$P$4)*SIN($P$4*PI()/2)+$P$3*(A74*$P$7)^(-$P$5)*SIN($P$5*PI()/2)</f>
        <v>50716.096365109261</v>
      </c>
      <c r="H74" s="1">
        <f t="shared" si="10"/>
        <v>3406.3543089552327</v>
      </c>
      <c r="I74" s="5">
        <f t="shared" si="11"/>
        <v>14380.149532382118</v>
      </c>
      <c r="J74">
        <f t="shared" si="12"/>
        <v>14778.090209895443</v>
      </c>
      <c r="K74">
        <f t="shared" si="13"/>
        <v>76.673471393061121</v>
      </c>
      <c r="L74">
        <f t="shared" si="8"/>
        <v>2.5256235743325441E-2</v>
      </c>
      <c r="M74">
        <f t="shared" si="9"/>
        <v>5.6906870934057524E-2</v>
      </c>
    </row>
    <row r="75" spans="1:13">
      <c r="A75">
        <v>1.2899999999999999E-3</v>
      </c>
      <c r="B75">
        <v>9677</v>
      </c>
      <c r="C75">
        <v>82.5</v>
      </c>
      <c r="E75" s="5">
        <f>1+$P$2*(A75*$P$6)^(-$P$4)*COS($P$4*PI()/2)+$P$3*(A75*$P$7)^(-$P$5)*COS($P$5*PI()/2)</f>
        <v>17698.384797398641</v>
      </c>
      <c r="F75" s="5">
        <f>$P$2*(A75*$P$6)^(-$P$4)*SIN($P$4*PI()/2)+$P$3*(A75*$P$7)^(-$P$5)*SIN($P$5*PI()/2)</f>
        <v>76073.611998349923</v>
      </c>
      <c r="H75" s="1">
        <f t="shared" si="10"/>
        <v>2234.5620695247298</v>
      </c>
      <c r="I75" s="5">
        <f t="shared" si="11"/>
        <v>9604.899532314379</v>
      </c>
      <c r="J75">
        <f t="shared" si="12"/>
        <v>9861.407742731848</v>
      </c>
      <c r="K75">
        <f t="shared" si="13"/>
        <v>76.903214634366066</v>
      </c>
      <c r="L75">
        <f t="shared" si="8"/>
        <v>1.9056292521633562E-2</v>
      </c>
      <c r="M75">
        <f t="shared" si="9"/>
        <v>6.783982261374466E-2</v>
      </c>
    </row>
    <row r="76" spans="1:13">
      <c r="A76" s="1">
        <v>8.0500000000000005E-4</v>
      </c>
      <c r="B76">
        <v>6171.1</v>
      </c>
      <c r="C76">
        <v>83.71</v>
      </c>
      <c r="E76" s="5">
        <f>1+$P$2*(A76*$P$6)^(-$P$4)*COS($P$4*PI()/2)+$P$3*(A76*$P$7)^(-$P$5)*COS($P$5*PI()/2)</f>
        <v>26149.926943335289</v>
      </c>
      <c r="F76" s="5">
        <f>$P$2*(A76*$P$6)^(-$P$4)*SIN($P$4*PI()/2)+$P$3*(A76*$P$7)^(-$P$5)*SIN($P$5*PI()/2)</f>
        <v>114055.98112632915</v>
      </c>
      <c r="H76" s="1">
        <f t="shared" si="10"/>
        <v>1470.9708314409236</v>
      </c>
      <c r="I76" s="5">
        <f t="shared" si="11"/>
        <v>6415.8122411491549</v>
      </c>
      <c r="J76">
        <f t="shared" si="12"/>
        <v>6582.2793848809961</v>
      </c>
      <c r="K76">
        <f t="shared" si="13"/>
        <v>77.086817332147717</v>
      </c>
      <c r="L76">
        <f t="shared" si="8"/>
        <v>6.6629836638686088E-2</v>
      </c>
      <c r="M76">
        <f t="shared" si="9"/>
        <v>7.9120567051156096E-2</v>
      </c>
    </row>
    <row r="77" spans="1:13">
      <c r="A77" s="1">
        <v>5.0000000000000001E-4</v>
      </c>
      <c r="B77">
        <v>3839.3</v>
      </c>
      <c r="C77" t="s">
        <v>18</v>
      </c>
      <c r="E77" s="5">
        <f>1+$P$2*(A77*$P$6)^(-$P$4)*COS($P$4*PI()/2)+$P$3*(A77*$P$7)^(-$P$5)*COS($P$5*PI()/2)</f>
        <v>38918.358466647624</v>
      </c>
      <c r="F77" s="5">
        <f>$P$2*(A77*$P$6)^(-$P$4)*SIN($P$4*PI()/2)+$P$3*(A77*$P$7)^(-$P$5)*SIN($P$5*PI()/2)</f>
        <v>171786.66381991969</v>
      </c>
      <c r="H77" s="1">
        <f t="shared" si="10"/>
        <v>966.17904996219079</v>
      </c>
      <c r="I77" s="5">
        <f t="shared" si="11"/>
        <v>4264.7398858804245</v>
      </c>
      <c r="J77">
        <f t="shared" si="12"/>
        <v>4372.8146828793488</v>
      </c>
      <c r="K77">
        <f t="shared" si="13"/>
        <v>77.235086968340553</v>
      </c>
      <c r="L77">
        <f t="shared" ref="L77:L96" si="14">ABS((J77-B77)/B77)</f>
        <v>0.13896144684691183</v>
      </c>
    </row>
    <row r="78" spans="1:13">
      <c r="A78">
        <v>0.2</v>
      </c>
      <c r="B78">
        <v>734510</v>
      </c>
      <c r="C78" t="s">
        <v>18</v>
      </c>
      <c r="E78" s="5">
        <f>1+$P$2*(A78*$P$6)^(-$P$4)*COS($P$4*PI()/2)+$P$3*(A78*$P$7)^(-$P$5)*COS($P$5*PI()/2)</f>
        <v>426.777794710801</v>
      </c>
      <c r="F78" s="5">
        <f>$P$2*(A78*$P$6)^(-$P$4)*SIN($P$4*PI()/2)+$P$3*(A78*$P$7)^(-$P$5)*SIN($P$5*PI()/2)</f>
        <v>1107.1349383860666</v>
      </c>
      <c r="H78" s="1">
        <f t="shared" si="10"/>
        <v>233481.80450267403</v>
      </c>
      <c r="I78" s="5">
        <f t="shared" si="11"/>
        <v>605691.92316460866</v>
      </c>
      <c r="J78">
        <f t="shared" si="12"/>
        <v>649135.1622125142</v>
      </c>
      <c r="K78">
        <f t="shared" si="13"/>
        <v>68.919372728777532</v>
      </c>
      <c r="L78">
        <f t="shared" si="14"/>
        <v>0.11623373104176363</v>
      </c>
    </row>
    <row r="79" spans="1:13">
      <c r="A79">
        <v>0.12479999999999999</v>
      </c>
      <c r="B79">
        <v>565320</v>
      </c>
      <c r="C79">
        <v>78.040000000000006</v>
      </c>
      <c r="E79" s="5">
        <f>1+$P$2*(A79*$P$6)^(-$P$4)*COS($P$4*PI()/2)+$P$3*(A79*$P$7)^(-$P$5)*COS($P$5*PI()/2)</f>
        <v>573.91720978936689</v>
      </c>
      <c r="F79" s="5">
        <f>$P$2*(A79*$P$6)^(-$P$4)*SIN($P$4*PI()/2)+$P$3*(A79*$P$7)^(-$P$5)*SIN($P$5*PI()/2)</f>
        <v>1618.8316025327738</v>
      </c>
      <c r="H79" s="1">
        <f t="shared" si="10"/>
        <v>149846.55315470151</v>
      </c>
      <c r="I79" s="5">
        <f t="shared" si="11"/>
        <v>422667.81974784436</v>
      </c>
      <c r="J79">
        <f t="shared" si="12"/>
        <v>448444.06043869175</v>
      </c>
      <c r="K79">
        <f t="shared" si="13"/>
        <v>70.479281396030245</v>
      </c>
      <c r="L79">
        <f t="shared" si="14"/>
        <v>0.20674297665270686</v>
      </c>
      <c r="M79">
        <f t="shared" ref="M79:M96" si="15">ABS((K79-C79)/C79)</f>
        <v>9.6882606406583291E-2</v>
      </c>
    </row>
    <row r="80" spans="1:13">
      <c r="A80">
        <v>7.7600000000000002E-2</v>
      </c>
      <c r="B80">
        <v>402330</v>
      </c>
      <c r="C80">
        <v>74.06</v>
      </c>
      <c r="E80" s="5">
        <f>1+$P$2*(A80*$P$6)^(-$P$4)*COS($P$4*PI()/2)+$P$3*(A80*$P$7)^(-$P$5)*COS($P$5*PI()/2)</f>
        <v>783.7973604345799</v>
      </c>
      <c r="F80" s="5">
        <f>$P$2*(A80*$P$6)^(-$P$4)*SIN($P$4*PI()/2)+$P$3*(A80*$P$7)^(-$P$5)*SIN($P$5*PI()/2)</f>
        <v>2386.0966992475646</v>
      </c>
      <c r="H80" s="1">
        <f t="shared" si="10"/>
        <v>95707.333505405186</v>
      </c>
      <c r="I80" s="5">
        <f t="shared" si="11"/>
        <v>291359.6856774487</v>
      </c>
      <c r="J80">
        <f t="shared" si="12"/>
        <v>306676.31164597074</v>
      </c>
      <c r="K80">
        <f t="shared" si="13"/>
        <v>71.815415516741496</v>
      </c>
      <c r="L80">
        <f t="shared" si="14"/>
        <v>0.23774933103181284</v>
      </c>
      <c r="M80">
        <f t="shared" si="15"/>
        <v>3.0307648977295525E-2</v>
      </c>
    </row>
    <row r="81" spans="1:13">
      <c r="A81">
        <v>4.8399999999999999E-2</v>
      </c>
      <c r="B81">
        <v>280030</v>
      </c>
      <c r="C81">
        <v>75.349999999999994</v>
      </c>
      <c r="E81" s="5">
        <f>1+$P$2*(A81*$P$6)^(-$P$4)*COS($P$4*PI()/2)+$P$3*(A81*$P$7)^(-$P$5)*COS($P$5*PI()/2)</f>
        <v>1081.9231175082039</v>
      </c>
      <c r="F81" s="5">
        <f>$P$2*(A81*$P$6)^(-$P$4)*SIN($P$4*PI()/2)+$P$3*(A81*$P$7)^(-$P$5)*SIN($P$5*PI()/2)</f>
        <v>3523.2411068359429</v>
      </c>
      <c r="H81" s="1">
        <f t="shared" si="10"/>
        <v>61347.183310535656</v>
      </c>
      <c r="I81" s="5">
        <f t="shared" si="11"/>
        <v>199774.74788234223</v>
      </c>
      <c r="J81">
        <f t="shared" si="12"/>
        <v>208981.88149117105</v>
      </c>
      <c r="K81">
        <f t="shared" si="13"/>
        <v>72.929232307653905</v>
      </c>
      <c r="L81">
        <f t="shared" si="14"/>
        <v>0.25371609652119043</v>
      </c>
      <c r="M81">
        <f t="shared" si="15"/>
        <v>3.2126976673471662E-2</v>
      </c>
    </row>
    <row r="82" spans="1:13">
      <c r="A82">
        <v>3.0120000000000001E-2</v>
      </c>
      <c r="B82">
        <v>190590</v>
      </c>
      <c r="C82">
        <v>76.08</v>
      </c>
      <c r="E82" s="5">
        <f>1+$P$2*(A82*$P$6)^(-$P$4)*COS($P$4*PI()/2)+$P$3*(A82*$P$7)^(-$P$5)*COS($P$5*PI()/2)</f>
        <v>1513.8132258485853</v>
      </c>
      <c r="F82" s="5">
        <f>$P$2*(A82*$P$6)^(-$P$4)*SIN($P$4*PI()/2)+$P$3*(A82*$P$7)^(-$P$5)*SIN($P$5*PI()/2)</f>
        <v>5230.4701201313219</v>
      </c>
      <c r="H82" s="1">
        <f t="shared" si="10"/>
        <v>39325.54259193992</v>
      </c>
      <c r="I82" s="5">
        <f t="shared" si="11"/>
        <v>135876.12525302847</v>
      </c>
      <c r="J82">
        <f t="shared" si="12"/>
        <v>141452.53519794956</v>
      </c>
      <c r="K82">
        <f t="shared" si="13"/>
        <v>73.858392550366702</v>
      </c>
      <c r="L82">
        <f t="shared" si="14"/>
        <v>0.25781764416837422</v>
      </c>
      <c r="M82">
        <f t="shared" si="15"/>
        <v>2.9200939138187387E-2</v>
      </c>
    </row>
    <row r="83" spans="1:13">
      <c r="A83">
        <v>1.8759999999999999E-2</v>
      </c>
      <c r="B83">
        <v>127820</v>
      </c>
      <c r="C83">
        <v>77.13</v>
      </c>
      <c r="E83" s="5">
        <f>1+$P$2*(A83*$P$6)^(-$P$4)*COS($P$4*PI()/2)+$P$3*(A83*$P$7)^(-$P$5)*COS($P$5*PI()/2)</f>
        <v>2140.3789420161179</v>
      </c>
      <c r="F83" s="5">
        <f>$P$2*(A83*$P$6)^(-$P$4)*SIN($P$4*PI()/2)+$P$3*(A83*$P$7)^(-$P$5)*SIN($P$5*PI()/2)</f>
        <v>7782.0445026325742</v>
      </c>
      <c r="H83" s="1">
        <f t="shared" si="10"/>
        <v>25307.681875972787</v>
      </c>
      <c r="I83" s="5">
        <f t="shared" si="11"/>
        <v>92014.317068442251</v>
      </c>
      <c r="J83">
        <f t="shared" si="12"/>
        <v>95431.196720502601</v>
      </c>
      <c r="K83">
        <f t="shared" si="13"/>
        <v>74.621580963316163</v>
      </c>
      <c r="L83">
        <f t="shared" si="14"/>
        <v>0.25339386073773584</v>
      </c>
      <c r="M83">
        <f t="shared" si="15"/>
        <v>3.2521963395356318E-2</v>
      </c>
    </row>
    <row r="84" spans="1:13">
      <c r="A84">
        <v>1.1679999999999999E-2</v>
      </c>
      <c r="B84">
        <v>84981</v>
      </c>
      <c r="C84">
        <v>78.33</v>
      </c>
      <c r="E84" s="5">
        <f>1+$P$2*(A84*$P$6)^(-$P$4)*COS($P$4*PI()/2)+$P$3*(A84*$P$7)^(-$P$5)*COS($P$5*PI()/2)</f>
        <v>3057.4581986893654</v>
      </c>
      <c r="F84" s="5">
        <f>$P$2*(A84*$P$6)^(-$P$4)*SIN($P$4*PI()/2)+$P$3*(A84*$P$7)^(-$P$5)*SIN($P$5*PI()/2)</f>
        <v>11609.544386873731</v>
      </c>
      <c r="H84" s="1">
        <f t="shared" si="10"/>
        <v>16339.037723988093</v>
      </c>
      <c r="I84" s="5">
        <f t="shared" si="11"/>
        <v>62041.33347653212</v>
      </c>
      <c r="J84">
        <f t="shared" si="12"/>
        <v>64156.770595878428</v>
      </c>
      <c r="K84">
        <f t="shared" si="13"/>
        <v>75.245752875563795</v>
      </c>
      <c r="L84">
        <f t="shared" si="14"/>
        <v>0.24504570908934434</v>
      </c>
      <c r="M84">
        <f t="shared" si="15"/>
        <v>3.9375043079742156E-2</v>
      </c>
    </row>
    <row r="85" spans="1:13">
      <c r="A85">
        <v>7.28E-3</v>
      </c>
      <c r="B85">
        <v>56180</v>
      </c>
      <c r="C85">
        <v>79.31</v>
      </c>
      <c r="E85" s="5">
        <f>1+$P$2*(A85*$P$6)^(-$P$4)*COS($P$4*PI()/2)+$P$3*(A85*$P$7)^(-$P$5)*COS($P$5*PI()/2)</f>
        <v>4402.3327215851314</v>
      </c>
      <c r="F85" s="5">
        <f>$P$2*(A85*$P$6)^(-$P$4)*SIN($P$4*PI()/2)+$P$3*(A85*$P$7)^(-$P$5)*SIN($P$5*PI()/2)</f>
        <v>17336.571404629482</v>
      </c>
      <c r="H85" s="1">
        <f t="shared" si="10"/>
        <v>10598.321987976386</v>
      </c>
      <c r="I85" s="5">
        <f t="shared" si="11"/>
        <v>41736.637717752783</v>
      </c>
      <c r="J85">
        <f t="shared" si="12"/>
        <v>43061.251223620617</v>
      </c>
      <c r="K85">
        <f t="shared" si="13"/>
        <v>75.75184888934578</v>
      </c>
      <c r="L85">
        <f t="shared" si="14"/>
        <v>0.23351279416837634</v>
      </c>
      <c r="M85">
        <f t="shared" si="15"/>
        <v>4.4863839498855404E-2</v>
      </c>
    </row>
    <row r="86" spans="1:13">
      <c r="A86">
        <v>4.5199999999999997E-3</v>
      </c>
      <c r="B86">
        <v>36942</v>
      </c>
      <c r="C86">
        <v>80.17</v>
      </c>
      <c r="E86" s="5">
        <f>1+$P$2*(A86*$P$6)^(-$P$4)*COS($P$4*PI()/2)+$P$3*(A86*$P$7)^(-$P$5)*COS($P$5*PI()/2)</f>
        <v>6406.9006645780264</v>
      </c>
      <c r="F86" s="5">
        <f>$P$2*(A86*$P$6)^(-$P$4)*SIN($P$4*PI()/2)+$P$3*(A86*$P$7)^(-$P$5)*SIN($P$5*PI()/2)</f>
        <v>26014.493792591944</v>
      </c>
      <c r="H86" s="1">
        <f t="shared" si="10"/>
        <v>6874.8339024536954</v>
      </c>
      <c r="I86" s="5">
        <f t="shared" si="11"/>
        <v>27914.483654986001</v>
      </c>
      <c r="J86">
        <f t="shared" si="12"/>
        <v>28748.595425008287</v>
      </c>
      <c r="K86">
        <f t="shared" si="13"/>
        <v>76.164427906739064</v>
      </c>
      <c r="L86">
        <f t="shared" si="14"/>
        <v>0.22179103933170141</v>
      </c>
      <c r="M86">
        <f t="shared" si="15"/>
        <v>4.9963478773368313E-2</v>
      </c>
    </row>
    <row r="87" spans="1:13">
      <c r="A87">
        <v>2.8300000000000001E-3</v>
      </c>
      <c r="B87">
        <v>24173</v>
      </c>
      <c r="C87">
        <v>81.069999999999993</v>
      </c>
      <c r="E87" s="5">
        <f>1+$P$2*(A87*$P$6)^(-$P$4)*COS($P$4*PI()/2)+$P$3*(A87*$P$7)^(-$P$5)*COS($P$5*PI()/2)</f>
        <v>9322.7776522127569</v>
      </c>
      <c r="F87" s="5">
        <f>$P$2*(A87*$P$6)^(-$P$4)*SIN($P$4*PI()/2)+$P$3*(A87*$P$7)^(-$P$5)*SIN($P$5*PI()/2)</f>
        <v>38806.196752034986</v>
      </c>
      <c r="H87" s="1">
        <f t="shared" si="10"/>
        <v>4508.1001424392325</v>
      </c>
      <c r="I87" s="5">
        <f t="shared" si="11"/>
        <v>18765.03201423573</v>
      </c>
      <c r="J87">
        <f t="shared" si="12"/>
        <v>19298.947986601564</v>
      </c>
      <c r="K87">
        <f t="shared" si="13"/>
        <v>76.491297542609743</v>
      </c>
      <c r="L87">
        <f t="shared" si="14"/>
        <v>0.2016320693914051</v>
      </c>
      <c r="M87">
        <f t="shared" si="15"/>
        <v>5.6478382353401385E-2</v>
      </c>
    </row>
    <row r="88" spans="1:13">
      <c r="A88">
        <v>1.7600000000000001E-3</v>
      </c>
      <c r="B88">
        <v>15740</v>
      </c>
      <c r="C88">
        <v>81.93</v>
      </c>
      <c r="E88" s="5">
        <f>1+$P$2*(A88*$P$6)^(-$P$4)*COS($P$4*PI()/2)+$P$3*(A88*$P$7)^(-$P$5)*COS($P$5*PI()/2)</f>
        <v>13714.3641350527</v>
      </c>
      <c r="F88" s="5">
        <f>$P$2*(A88*$P$6)^(-$P$4)*SIN($P$4*PI()/2)+$P$3*(A88*$P$7)^(-$P$5)*SIN($P$5*PI()/2)</f>
        <v>58279.569418692183</v>
      </c>
      <c r="H88" s="1">
        <f t="shared" si="10"/>
        <v>2946.8293629462078</v>
      </c>
      <c r="I88" s="5">
        <f t="shared" si="11"/>
        <v>12522.63281998703</v>
      </c>
      <c r="J88">
        <f t="shared" si="12"/>
        <v>12864.685617555459</v>
      </c>
      <c r="K88">
        <f t="shared" si="13"/>
        <v>76.758060163778794</v>
      </c>
      <c r="L88">
        <f t="shared" si="14"/>
        <v>0.18267562785543465</v>
      </c>
      <c r="M88">
        <f t="shared" si="15"/>
        <v>6.3126325353609333E-2</v>
      </c>
    </row>
    <row r="89" spans="1:13">
      <c r="A89">
        <v>1.1000000000000001E-3</v>
      </c>
      <c r="B89">
        <v>10197</v>
      </c>
      <c r="C89">
        <v>82.79</v>
      </c>
      <c r="E89" s="5">
        <f>1+$P$2*(A89*$P$6)^(-$P$4)*COS($P$4*PI()/2)+$P$3*(A89*$P$7)^(-$P$5)*COS($P$5*PI()/2)</f>
        <v>20185.434233415337</v>
      </c>
      <c r="F89" s="5">
        <f>$P$2*(A89*$P$6)^(-$P$4)*SIN($P$4*PI()/2)+$P$3*(A89*$P$7)^(-$P$5)*SIN($P$5*PI()/2)</f>
        <v>87223.337688787113</v>
      </c>
      <c r="H89" s="1">
        <f t="shared" si="10"/>
        <v>1939.6973692293677</v>
      </c>
      <c r="I89" s="5">
        <f t="shared" si="11"/>
        <v>8381.6318585938607</v>
      </c>
      <c r="J89">
        <f t="shared" si="12"/>
        <v>8603.1493359810338</v>
      </c>
      <c r="K89">
        <f t="shared" si="13"/>
        <v>76.969856617472132</v>
      </c>
      <c r="L89">
        <f t="shared" si="14"/>
        <v>0.15630584132774014</v>
      </c>
      <c r="M89">
        <f t="shared" si="15"/>
        <v>7.0300077092980723E-2</v>
      </c>
    </row>
    <row r="90" spans="1:13">
      <c r="A90" s="1">
        <v>6.8400000000000004E-4</v>
      </c>
      <c r="B90">
        <v>6568.5</v>
      </c>
      <c r="C90">
        <v>83.65</v>
      </c>
      <c r="E90" s="5">
        <f>1+$P$2*(A90*$P$6)^(-$P$4)*COS($P$4*PI()/2)+$P$3*(A90*$P$7)^(-$P$5)*COS($P$5*PI()/2)</f>
        <v>29948.954820710362</v>
      </c>
      <c r="F90" s="5">
        <f>$P$2*(A90*$P$6)^(-$P$4)*SIN($P$4*PI()/2)+$P$3*(A90*$P$7)^(-$P$5)*SIN($P$5*PI()/2)</f>
        <v>131198.831957182</v>
      </c>
      <c r="H90" s="1">
        <f t="shared" si="10"/>
        <v>1273.7391657844148</v>
      </c>
      <c r="I90" s="5">
        <f t="shared" si="11"/>
        <v>5579.9306443064324</v>
      </c>
      <c r="J90">
        <f t="shared" si="12"/>
        <v>5723.4637639914499</v>
      </c>
      <c r="K90">
        <f t="shared" si="13"/>
        <v>77.14133064208788</v>
      </c>
      <c r="L90">
        <f t="shared" si="14"/>
        <v>0.12864980376167315</v>
      </c>
      <c r="M90">
        <f t="shared" si="15"/>
        <v>7.7808360524950687E-2</v>
      </c>
    </row>
    <row r="91" spans="1:13">
      <c r="A91" s="1">
        <v>4.28E-4</v>
      </c>
      <c r="B91">
        <v>4209.5</v>
      </c>
      <c r="C91">
        <v>84.57</v>
      </c>
      <c r="E91" s="5">
        <f>1+$P$2*(A91*$P$6)^(-$P$4)*COS($P$4*PI()/2)+$P$3*(A91*$P$7)^(-$P$5)*COS($P$5*PI()/2)</f>
        <v>44341.07251758466</v>
      </c>
      <c r="F91" s="5">
        <f>$P$2*(A91*$P$6)^(-$P$4)*SIN($P$4*PI()/2)+$P$3*(A91*$P$7)^(-$P$5)*SIN($P$5*PI()/2)</f>
        <v>196384.1938678216</v>
      </c>
      <c r="H91" s="1">
        <f t="shared" si="10"/>
        <v>842.59280964699587</v>
      </c>
      <c r="I91" s="5">
        <f t="shared" si="11"/>
        <v>3731.7976378610542</v>
      </c>
      <c r="J91">
        <f t="shared" si="12"/>
        <v>3825.7386545364234</v>
      </c>
      <c r="K91">
        <f t="shared" si="13"/>
        <v>77.276684053249056</v>
      </c>
      <c r="L91">
        <f t="shared" si="14"/>
        <v>9.1165541148254328E-2</v>
      </c>
      <c r="M91">
        <f t="shared" si="15"/>
        <v>8.6239989910735934E-2</v>
      </c>
    </row>
    <row r="92" spans="1:13">
      <c r="A92" s="1">
        <v>2.656E-4</v>
      </c>
      <c r="B92">
        <v>2675.5</v>
      </c>
      <c r="C92">
        <v>85.48</v>
      </c>
      <c r="E92" s="5">
        <f>1+$P$2*(A92*$P$6)^(-$P$4)*COS($P$4*PI()/2)+$P$3*(A92*$P$7)^(-$P$5)*COS($P$5*PI()/2)</f>
        <v>66277.250558019135</v>
      </c>
      <c r="F92" s="5">
        <f>$P$2*(A92*$P$6)^(-$P$4)*SIN($P$4*PI()/2)+$P$3*(A92*$P$7)^(-$P$5)*SIN($P$5*PI()/2)</f>
        <v>296184.5623844064</v>
      </c>
      <c r="H92" s="1">
        <f t="shared" si="10"/>
        <v>554.16510179781665</v>
      </c>
      <c r="I92" s="5">
        <f t="shared" si="11"/>
        <v>2476.4930165745541</v>
      </c>
      <c r="J92">
        <f t="shared" si="12"/>
        <v>2537.7384855798518</v>
      </c>
      <c r="K92">
        <f t="shared" si="13"/>
        <v>77.386706420261106</v>
      </c>
      <c r="L92">
        <f t="shared" si="14"/>
        <v>5.1490007258511737E-2</v>
      </c>
      <c r="M92">
        <f t="shared" si="15"/>
        <v>9.4680551938920179E-2</v>
      </c>
    </row>
    <row r="93" spans="1:13">
      <c r="A93" s="1">
        <v>1.6559999999999999E-4</v>
      </c>
      <c r="B93">
        <v>1684.9</v>
      </c>
      <c r="C93">
        <v>86.46</v>
      </c>
      <c r="E93" s="5">
        <f>1+$P$2*(A93*$P$6)^(-$P$4)*COS($P$4*PI()/2)+$P$3*(A93*$P$7)^(-$P$5)*COS($P$5*PI()/2)</f>
        <v>98878.009872288778</v>
      </c>
      <c r="F93" s="5">
        <f>$P$2*(A93*$P$6)^(-$P$4)*SIN($P$4*PI()/2)+$P$3*(A93*$P$7)^(-$P$5)*SIN($P$5*PI()/2)</f>
        <v>445037.569646522</v>
      </c>
      <c r="H93" s="1">
        <f t="shared" si="10"/>
        <v>366.43710934498313</v>
      </c>
      <c r="I93" s="5">
        <f t="shared" si="11"/>
        <v>1649.2876503261009</v>
      </c>
      <c r="J93">
        <f t="shared" si="12"/>
        <v>1689.5046340934664</v>
      </c>
      <c r="K93">
        <f t="shared" si="13"/>
        <v>77.473551281545255</v>
      </c>
      <c r="L93">
        <f t="shared" si="14"/>
        <v>2.7328827191324717E-3</v>
      </c>
      <c r="M93">
        <f t="shared" si="15"/>
        <v>0.10393764421067245</v>
      </c>
    </row>
    <row r="94" spans="1:13">
      <c r="A94" s="1">
        <v>1.032E-4</v>
      </c>
      <c r="B94">
        <v>1052.8</v>
      </c>
      <c r="C94">
        <v>87.57</v>
      </c>
      <c r="E94" s="5">
        <f>1+$P$2*(A94*$P$6)^(-$P$4)*COS($P$4*PI()/2)+$P$3*(A94*$P$7)^(-$P$5)*COS($P$5*PI()/2)</f>
        <v>147822.9449246476</v>
      </c>
      <c r="F94" s="5">
        <f>$P$2*(A94*$P$6)^(-$P$4)*SIN($P$4*PI()/2)+$P$3*(A94*$P$7)^(-$P$5)*SIN($P$5*PI()/2)</f>
        <v>669155.79941548733</v>
      </c>
      <c r="H94" s="1">
        <f t="shared" si="10"/>
        <v>242.44502960641464</v>
      </c>
      <c r="I94" s="5">
        <f t="shared" si="11"/>
        <v>1097.4852224956687</v>
      </c>
      <c r="J94">
        <f t="shared" si="12"/>
        <v>1123.9454639693256</v>
      </c>
      <c r="K94">
        <f t="shared" si="13"/>
        <v>77.54288030423676</v>
      </c>
      <c r="L94">
        <f t="shared" si="14"/>
        <v>6.7577378390316911E-2</v>
      </c>
      <c r="M94">
        <f t="shared" si="15"/>
        <v>0.11450405042552511</v>
      </c>
    </row>
    <row r="95" spans="1:13">
      <c r="A95" s="1">
        <v>6.4399999999999993E-5</v>
      </c>
      <c r="B95">
        <v>661.46</v>
      </c>
      <c r="C95">
        <v>88.56</v>
      </c>
      <c r="E95" s="5">
        <f>1+$P$2*(A95*$P$6)^(-$P$4)*COS($P$4*PI()/2)+$P$3*(A95*$P$7)^(-$P$5)*COS($P$5*PI()/2)</f>
        <v>221038.83902495398</v>
      </c>
      <c r="F95" s="5">
        <f>$P$2*(A95*$P$6)^(-$P$4)*SIN($P$4*PI()/2)+$P$3*(A95*$P$7)^(-$P$5)*SIN($P$5*PI()/2)</f>
        <v>1005174.1441115662</v>
      </c>
      <c r="H95" s="1">
        <f t="shared" si="10"/>
        <v>160.72966424782035</v>
      </c>
      <c r="I95" s="5">
        <f t="shared" si="11"/>
        <v>730.91816536098861</v>
      </c>
      <c r="J95">
        <f t="shared" si="12"/>
        <v>748.38184733723369</v>
      </c>
      <c r="K95">
        <f t="shared" si="13"/>
        <v>77.597989851949208</v>
      </c>
      <c r="L95">
        <f t="shared" si="14"/>
        <v>0.13140907588853998</v>
      </c>
      <c r="M95">
        <f t="shared" si="15"/>
        <v>0.12378060239443082</v>
      </c>
    </row>
    <row r="96" spans="1:13">
      <c r="A96" s="1">
        <v>4.0000000000000003E-5</v>
      </c>
      <c r="B96">
        <v>416.02</v>
      </c>
      <c r="C96">
        <v>89.4</v>
      </c>
      <c r="E96" s="5">
        <f>1+$P$2*(A96*$P$6)^(-$P$4)*COS($P$4*PI()/2)+$P$3*(A96*$P$7)^(-$P$5)*COS($P$5*PI()/2)</f>
        <v>332203.58638800983</v>
      </c>
      <c r="F96" s="5">
        <f>$P$2*(A96*$P$6)^(-$P$4)*SIN($P$4*PI()/2)+$P$3*(A96*$P$7)^(-$P$5)*SIN($P$5*PI()/2)</f>
        <v>1516285.8755907107</v>
      </c>
      <c r="H96" s="1">
        <f t="shared" si="10"/>
        <v>106.19392159291719</v>
      </c>
      <c r="I96" s="5">
        <f t="shared" si="11"/>
        <v>484.70380809452752</v>
      </c>
      <c r="J96">
        <f t="shared" si="12"/>
        <v>496.20049432121607</v>
      </c>
      <c r="K96">
        <f t="shared" si="13"/>
        <v>77.642304553715817</v>
      </c>
      <c r="L96">
        <f t="shared" si="14"/>
        <v>0.19273230691124488</v>
      </c>
      <c r="M96">
        <f t="shared" si="15"/>
        <v>0.13151784615530412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6"/>
  <sheetViews>
    <sheetView topLeftCell="M1" zoomScale="85" zoomScaleNormal="85" workbookViewId="0">
      <selection activeCell="P6" sqref="P6"/>
    </sheetView>
  </sheetViews>
  <sheetFormatPr defaultRowHeight="14.4"/>
  <cols>
    <col min="16" max="16" width="13.77734375" customWidth="1"/>
  </cols>
  <sheetData>
    <row r="1" spans="1:23">
      <c r="A1" t="s">
        <v>19</v>
      </c>
      <c r="B1" t="s">
        <v>20</v>
      </c>
      <c r="C1" t="s">
        <v>21</v>
      </c>
      <c r="E1" t="s">
        <v>0</v>
      </c>
      <c r="F1" t="s">
        <v>1</v>
      </c>
      <c r="H1" t="s">
        <v>27</v>
      </c>
      <c r="I1" t="s">
        <v>28</v>
      </c>
      <c r="J1" t="s">
        <v>25</v>
      </c>
      <c r="K1" t="s">
        <v>24</v>
      </c>
      <c r="L1" t="s">
        <v>30</v>
      </c>
      <c r="M1" t="s">
        <v>31</v>
      </c>
      <c r="O1" t="s">
        <v>42</v>
      </c>
      <c r="P1" s="5">
        <f>Q1*10^8</f>
        <v>770227539.66453683</v>
      </c>
      <c r="Q1">
        <f t="shared" ref="Q1:Q7" si="0">R1</f>
        <v>7.7022753966453683</v>
      </c>
      <c r="R1">
        <v>7.7022753966453683</v>
      </c>
      <c r="T1" s="8">
        <v>5</v>
      </c>
    </row>
    <row r="2" spans="1:23">
      <c r="A2">
        <v>30000</v>
      </c>
      <c r="B2" s="1">
        <v>210370000</v>
      </c>
      <c r="C2">
        <v>18.760000000000002</v>
      </c>
      <c r="E2" s="5">
        <f>1+$P$2*(A2*$P$6)^(-$P$4)*COS($P$4*PI()/2)+$P$3*(A2*$P$7)^(-$P$5)*COS($P$5*PI()/2)</f>
        <v>2.2189448375723528</v>
      </c>
      <c r="F2" s="5">
        <f>$P$2*(A2*$P$6)^(-$P$4)*SIN($P$4*PI()/2)+$P$3*(A2*$P$7)^(-$P$5)*SIN($P$5*PI()/2)</f>
        <v>0.83428014500952608</v>
      </c>
      <c r="H2" s="1">
        <f>$P$1*E2/(E2^2+F2^2)</f>
        <v>304123066.00941098</v>
      </c>
      <c r="I2" s="5">
        <f>$P$1*F2/(E2^2+F2^2)</f>
        <v>114344363.73310696</v>
      </c>
      <c r="J2">
        <f>(H2^2+I2^2)^0.5</f>
        <v>324908406.78027034</v>
      </c>
      <c r="K2">
        <f>DEGREES(ATAN(I2/H2))</f>
        <v>20.605285247734514</v>
      </c>
      <c r="L2">
        <f t="shared" ref="L2:M33" si="1">ABS((J2-B2)/B2)</f>
        <v>0.54446169501483266</v>
      </c>
      <c r="M2">
        <f t="shared" si="1"/>
        <v>9.8362753077532644E-2</v>
      </c>
      <c r="O2" t="s">
        <v>43</v>
      </c>
      <c r="P2" s="5">
        <f>Q2</f>
        <v>94.70133743867855</v>
      </c>
      <c r="Q2">
        <f t="shared" si="0"/>
        <v>94.70133743867855</v>
      </c>
      <c r="R2">
        <v>94.70133743867855</v>
      </c>
      <c r="T2" s="8">
        <v>5</v>
      </c>
    </row>
    <row r="3" spans="1:23">
      <c r="A3">
        <v>18720</v>
      </c>
      <c r="B3" s="1">
        <v>189020000</v>
      </c>
      <c r="C3">
        <v>19.97</v>
      </c>
      <c r="E3" s="5">
        <f>1+$P$2*(A3*$P$6)^(-$P$4)*COS($P$4*PI()/2)+$P$3*(A3*$P$7)^(-$P$5)*COS($P$5*PI()/2)</f>
        <v>2.4586185875481075</v>
      </c>
      <c r="F3" s="5">
        <f>$P$2*(A3*$P$6)^(-$P$4)*SIN($P$4*PI()/2)+$P$3*(A3*$P$7)^(-$P$5)*SIN($P$5*PI()/2)</f>
        <v>1.0001772714267474</v>
      </c>
      <c r="H3" s="1">
        <f t="shared" ref="H3:H66" si="2">$P$1*E3/(E3^2+F3^2)</f>
        <v>268793861.82641792</v>
      </c>
      <c r="I3" s="5">
        <f t="shared" ref="I3:I66" si="3">$P$1*F3/(E3^2+F3^2)</f>
        <v>109346570.73666351</v>
      </c>
      <c r="J3">
        <f t="shared" ref="J3:J66" si="4">(H3^2+I3^2)^0.5</f>
        <v>290184101.36916119</v>
      </c>
      <c r="K3">
        <f t="shared" ref="K3:K66" si="5">DEGREES(ATAN(I3/H3))</f>
        <v>22.136716303152706</v>
      </c>
      <c r="L3">
        <f t="shared" si="1"/>
        <v>0.53520316034896409</v>
      </c>
      <c r="M3">
        <f t="shared" si="1"/>
        <v>0.10849856300213859</v>
      </c>
      <c r="O3" s="9" t="s">
        <v>44</v>
      </c>
      <c r="P3" s="5">
        <f>Q3</f>
        <v>94.70133743867855</v>
      </c>
      <c r="Q3">
        <f t="shared" si="0"/>
        <v>94.70133743867855</v>
      </c>
      <c r="R3">
        <v>94.70133743867855</v>
      </c>
      <c r="T3" s="8">
        <v>1</v>
      </c>
    </row>
    <row r="4" spans="1:23">
      <c r="A4">
        <v>11640</v>
      </c>
      <c r="B4" s="1">
        <v>169460000</v>
      </c>
      <c r="C4">
        <v>20.92</v>
      </c>
      <c r="E4" s="5">
        <f>1+$P$2*(A4*$P$6)^(-$P$4)*COS($P$4*PI()/2)+$P$3*(A4*$P$7)^(-$P$5)*COS($P$5*PI()/2)</f>
        <v>2.747917740631864</v>
      </c>
      <c r="F4" s="5">
        <f>$P$2*(A4*$P$6)^(-$P$4)*SIN($P$4*PI()/2)+$P$3*(A4*$P$7)^(-$P$5)*SIN($P$5*PI()/2)</f>
        <v>1.2013694200509271</v>
      </c>
      <c r="H4" s="1">
        <f t="shared" si="2"/>
        <v>235317080.31443968</v>
      </c>
      <c r="I4" s="5">
        <f t="shared" si="3"/>
        <v>102878896.30947626</v>
      </c>
      <c r="J4">
        <f t="shared" si="4"/>
        <v>256823276.96992037</v>
      </c>
      <c r="K4">
        <f t="shared" si="5"/>
        <v>23.614594997612414</v>
      </c>
      <c r="L4">
        <f t="shared" si="1"/>
        <v>0.51553922441827194</v>
      </c>
      <c r="M4">
        <f t="shared" si="1"/>
        <v>0.1288047321994461</v>
      </c>
      <c r="O4" t="s">
        <v>37</v>
      </c>
      <c r="P4" s="5">
        <f>Q4*10^(-1)</f>
        <v>0.37993968403436035</v>
      </c>
      <c r="Q4">
        <f t="shared" si="0"/>
        <v>3.7993968403436034</v>
      </c>
      <c r="R4">
        <v>3.7993968403436034</v>
      </c>
      <c r="T4" s="8">
        <v>1</v>
      </c>
      <c r="W4" s="1"/>
    </row>
    <row r="5" spans="1:23">
      <c r="A5">
        <v>7260</v>
      </c>
      <c r="B5" s="1">
        <v>151270000</v>
      </c>
      <c r="C5">
        <v>21.95</v>
      </c>
      <c r="E5" s="5">
        <f>1+$P$2*(A5*$P$6)^(-$P$4)*COS($P$4*PI()/2)+$P$3*(A5*$P$7)^(-$P$5)*COS($P$5*PI()/2)</f>
        <v>3.0923614762376777</v>
      </c>
      <c r="F5" s="5">
        <f>$P$2*(A5*$P$6)^(-$P$4)*SIN($P$4*PI()/2)+$P$3*(A5*$P$7)^(-$P$5)*SIN($P$5*PI()/2)</f>
        <v>1.4423246650910853</v>
      </c>
      <c r="H5" s="1">
        <f t="shared" si="2"/>
        <v>204571157.26392236</v>
      </c>
      <c r="I5" s="5">
        <f t="shared" si="3"/>
        <v>95415115.003620133</v>
      </c>
      <c r="J5">
        <f t="shared" si="4"/>
        <v>225728603.76003417</v>
      </c>
      <c r="K5">
        <f t="shared" si="5"/>
        <v>25.005065057340989</v>
      </c>
      <c r="L5">
        <f t="shared" si="1"/>
        <v>0.49222320195699198</v>
      </c>
      <c r="M5">
        <f t="shared" si="1"/>
        <v>0.13918291832988564</v>
      </c>
      <c r="O5" t="s">
        <v>45</v>
      </c>
      <c r="P5" s="5">
        <f>Q5*10^(-1)</f>
        <v>0.86459598569157825</v>
      </c>
      <c r="Q5">
        <f t="shared" si="0"/>
        <v>8.6459598569157823</v>
      </c>
      <c r="R5">
        <v>8.6459598569157823</v>
      </c>
      <c r="T5" s="8">
        <v>5</v>
      </c>
    </row>
    <row r="6" spans="1:23">
      <c r="A6">
        <v>4518</v>
      </c>
      <c r="B6" s="1">
        <v>134340000</v>
      </c>
      <c r="C6">
        <v>23.03</v>
      </c>
      <c r="E6" s="5">
        <f>1+$P$2*(A6*$P$6)^(-$P$4)*COS($P$4*PI()/2)+$P$3*(A6*$P$7)^(-$P$5)*COS($P$5*PI()/2)</f>
        <v>3.5071532159427168</v>
      </c>
      <c r="F6" s="5">
        <f>$P$2*(A6*$P$6)^(-$P$4)*SIN($P$4*PI()/2)+$P$3*(A6*$P$7)^(-$P$5)*SIN($P$5*PI()/2)</f>
        <v>1.7346263906595467</v>
      </c>
      <c r="H6" s="1">
        <f t="shared" si="2"/>
        <v>176451547.94667491</v>
      </c>
      <c r="I6" s="5">
        <f t="shared" si="3"/>
        <v>87272352.502215266</v>
      </c>
      <c r="J6">
        <f t="shared" si="4"/>
        <v>196854292.01327726</v>
      </c>
      <c r="K6">
        <f t="shared" si="5"/>
        <v>26.316847035388403</v>
      </c>
      <c r="L6">
        <f t="shared" si="1"/>
        <v>0.46534384407679963</v>
      </c>
      <c r="M6">
        <f t="shared" si="1"/>
        <v>0.14272023601339129</v>
      </c>
      <c r="O6" t="s">
        <v>46</v>
      </c>
      <c r="P6" s="5">
        <f>Q6*10^(-3)</f>
        <v>1.9179156457630606</v>
      </c>
      <c r="Q6">
        <v>1917.9156457630606</v>
      </c>
      <c r="R6">
        <v>334.86317194028766</v>
      </c>
      <c r="T6" s="8">
        <v>1</v>
      </c>
    </row>
    <row r="7" spans="1:23">
      <c r="A7">
        <v>2814</v>
      </c>
      <c r="B7" s="1">
        <v>118530000</v>
      </c>
      <c r="C7">
        <v>24.18</v>
      </c>
      <c r="E7" s="5">
        <f>1+$P$2*(A7*$P$6)^(-$P$4)*COS($P$4*PI()/2)+$P$3*(A7*$P$7)^(-$P$5)*COS($P$5*PI()/2)</f>
        <v>4.003700190325473</v>
      </c>
      <c r="F7" s="5">
        <f>$P$2*(A7*$P$6)^(-$P$4)*SIN($P$4*PI()/2)+$P$3*(A7*$P$7)^(-$P$5)*SIN($P$5*PI()/2)</f>
        <v>2.0877494617774941</v>
      </c>
      <c r="H7" s="1">
        <f t="shared" si="2"/>
        <v>151251363.5992181</v>
      </c>
      <c r="I7" s="5">
        <f t="shared" si="3"/>
        <v>78870779.013477862</v>
      </c>
      <c r="J7">
        <f t="shared" si="4"/>
        <v>170580112.47743899</v>
      </c>
      <c r="K7">
        <f t="shared" si="5"/>
        <v>27.540013650463905</v>
      </c>
      <c r="L7">
        <f t="shared" si="1"/>
        <v>0.4391302832821985</v>
      </c>
      <c r="M7">
        <f t="shared" si="1"/>
        <v>0.13895838091248575</v>
      </c>
      <c r="O7" s="9" t="s">
        <v>55</v>
      </c>
      <c r="P7" s="5">
        <f>Q7*10^(-3)</f>
        <v>1.9179156457630606</v>
      </c>
      <c r="Q7">
        <f>Q6</f>
        <v>1917.9156457630606</v>
      </c>
      <c r="R7">
        <v>334.86317194028766</v>
      </c>
      <c r="T7" s="8">
        <v>1</v>
      </c>
    </row>
    <row r="8" spans="1:23">
      <c r="A8">
        <v>1752</v>
      </c>
      <c r="B8" s="1">
        <v>104340000</v>
      </c>
      <c r="C8">
        <v>25.36</v>
      </c>
      <c r="E8" s="5">
        <f>1+$P$2*(A8*$P$6)^(-$P$4)*COS($P$4*PI()/2)+$P$3*(A8*$P$7)^(-$P$5)*COS($P$5*PI()/2)</f>
        <v>4.5998696675068516</v>
      </c>
      <c r="F8" s="5">
        <f>$P$2*(A8*$P$6)^(-$P$4)*SIN($P$4*PI()/2)+$P$3*(A8*$P$7)^(-$P$5)*SIN($P$5*PI()/2)</f>
        <v>2.5165471145373424</v>
      </c>
      <c r="H8" s="1">
        <f t="shared" si="2"/>
        <v>128872789.86928749</v>
      </c>
      <c r="I8" s="5">
        <f t="shared" si="3"/>
        <v>70505138.390956298</v>
      </c>
      <c r="J8">
        <f t="shared" si="4"/>
        <v>146898504.10477781</v>
      </c>
      <c r="K8">
        <f t="shared" si="5"/>
        <v>28.68267059379388</v>
      </c>
      <c r="L8">
        <f t="shared" si="1"/>
        <v>0.40788292222328748</v>
      </c>
      <c r="M8">
        <f t="shared" si="1"/>
        <v>0.13102013382467984</v>
      </c>
      <c r="R8" s="1"/>
      <c r="T8" s="1"/>
    </row>
    <row r="9" spans="1:23">
      <c r="A9">
        <v>1092</v>
      </c>
      <c r="B9" s="1">
        <v>90930000</v>
      </c>
      <c r="C9">
        <v>26.32</v>
      </c>
      <c r="E9" s="5">
        <f>1+$P$2*(A9*$P$6)^(-$P$4)*COS($P$4*PI()/2)+$P$3*(A9*$P$7)^(-$P$5)*COS($P$5*PI()/2)</f>
        <v>5.313673703891685</v>
      </c>
      <c r="F9" s="5">
        <f>$P$2*(A9*$P$6)^(-$P$4)*SIN($P$4*PI()/2)+$P$3*(A9*$P$7)^(-$P$5)*SIN($P$5*PI()/2)</f>
        <v>3.0371841275155571</v>
      </c>
      <c r="H9" s="1">
        <f t="shared" si="2"/>
        <v>109257336.25054233</v>
      </c>
      <c r="I9" s="5">
        <f t="shared" si="3"/>
        <v>62449195.409146897</v>
      </c>
      <c r="J9">
        <f t="shared" si="4"/>
        <v>125845411.24655235</v>
      </c>
      <c r="K9">
        <f t="shared" si="5"/>
        <v>29.751376799224285</v>
      </c>
      <c r="L9">
        <f t="shared" si="1"/>
        <v>0.38398120803422797</v>
      </c>
      <c r="M9">
        <f t="shared" si="1"/>
        <v>0.1303714589370929</v>
      </c>
      <c r="P9" s="5"/>
      <c r="R9" s="1"/>
      <c r="T9" s="1"/>
    </row>
    <row r="10" spans="1:23">
      <c r="A10">
        <v>678</v>
      </c>
      <c r="B10" s="1">
        <v>79129000</v>
      </c>
      <c r="C10">
        <v>27.48</v>
      </c>
      <c r="E10" s="5">
        <f>1+$P$2*(A10*$P$6)^(-$P$4)*COS($P$4*PI()/2)+$P$3*(A10*$P$7)^(-$P$5)*COS($P$5*PI()/2)</f>
        <v>6.1783909436675852</v>
      </c>
      <c r="F10" s="5">
        <f>$P$2*(A10*$P$6)^(-$P$4)*SIN($P$4*PI()/2)+$P$3*(A10*$P$7)^(-$P$5)*SIN($P$5*PI()/2)</f>
        <v>3.6788893660017563</v>
      </c>
      <c r="H10" s="1">
        <f t="shared" si="2"/>
        <v>92033779.474884063</v>
      </c>
      <c r="I10" s="5">
        <f t="shared" si="3"/>
        <v>54801014.650930181</v>
      </c>
      <c r="J10">
        <f t="shared" si="4"/>
        <v>107113807.56561245</v>
      </c>
      <c r="K10">
        <f t="shared" si="5"/>
        <v>30.771454111745971</v>
      </c>
      <c r="L10">
        <f t="shared" si="1"/>
        <v>0.35366057407034651</v>
      </c>
      <c r="M10">
        <f t="shared" si="1"/>
        <v>0.11977635050021727</v>
      </c>
      <c r="P10" s="5"/>
      <c r="R10" s="1"/>
      <c r="T10" s="1"/>
      <c r="V10">
        <v>13.93</v>
      </c>
    </row>
    <row r="11" spans="1:23">
      <c r="A11">
        <v>424.2</v>
      </c>
      <c r="B11" s="1">
        <v>68318000</v>
      </c>
      <c r="C11">
        <v>28.73</v>
      </c>
      <c r="E11" s="5">
        <f>1+$P$2*(A11*$P$6)^(-$P$4)*COS($P$4*PI()/2)+$P$3*(A11*$P$7)^(-$P$5)*COS($P$5*PI()/2)</f>
        <v>7.2007009059139833</v>
      </c>
      <c r="F11" s="5">
        <f>$P$2*(A11*$P$6)^(-$P$4)*SIN($P$4*PI()/2)+$P$3*(A11*$P$7)^(-$P$5)*SIN($P$5*PI()/2)</f>
        <v>4.4536920624085479</v>
      </c>
      <c r="H11" s="1">
        <f t="shared" si="2"/>
        <v>77368236.70985043</v>
      </c>
      <c r="I11" s="5">
        <f t="shared" si="3"/>
        <v>47852883.520575806</v>
      </c>
      <c r="J11">
        <f t="shared" si="4"/>
        <v>90971108.121343911</v>
      </c>
      <c r="K11">
        <f t="shared" si="5"/>
        <v>31.737128017113442</v>
      </c>
      <c r="L11">
        <f t="shared" si="1"/>
        <v>0.33158330339506298</v>
      </c>
      <c r="M11">
        <f t="shared" si="1"/>
        <v>0.10466857003527466</v>
      </c>
      <c r="V11" t="s">
        <v>48</v>
      </c>
    </row>
    <row r="12" spans="1:23">
      <c r="A12">
        <v>264.60000000000002</v>
      </c>
      <c r="B12" s="1">
        <v>58653000</v>
      </c>
      <c r="C12">
        <v>29.89</v>
      </c>
      <c r="E12" s="5">
        <f>1+$P$2*(A12*$P$6)^(-$P$4)*COS($P$4*PI()/2)+$P$3*(A12*$P$7)^(-$P$5)*COS($P$5*PI()/2)</f>
        <v>8.4373087254997277</v>
      </c>
      <c r="F12" s="5">
        <f>$P$2*(A12*$P$6)^(-$P$4)*SIN($P$4*PI()/2)+$P$3*(A12*$P$7)^(-$P$5)*SIN($P$5*PI()/2)</f>
        <v>5.4151417331730629</v>
      </c>
      <c r="H12" s="1">
        <f t="shared" si="2"/>
        <v>64655479.107639253</v>
      </c>
      <c r="I12" s="5">
        <f t="shared" si="3"/>
        <v>41496476.493259937</v>
      </c>
      <c r="J12">
        <f t="shared" si="4"/>
        <v>76826353.160839602</v>
      </c>
      <c r="K12">
        <f t="shared" si="5"/>
        <v>32.692717898486315</v>
      </c>
      <c r="L12">
        <f t="shared" si="1"/>
        <v>0.30984524509981759</v>
      </c>
      <c r="M12">
        <f t="shared" si="1"/>
        <v>9.3767745014597323E-2</v>
      </c>
      <c r="O12" t="s">
        <v>29</v>
      </c>
      <c r="P12" s="4">
        <f>SUM(L2:L96)+SUM(M2:M96)</f>
        <v>27.313137751152215</v>
      </c>
      <c r="V12">
        <v>12.87</v>
      </c>
    </row>
    <row r="13" spans="1:23">
      <c r="A13">
        <v>164.4</v>
      </c>
      <c r="B13" s="1">
        <v>49954000</v>
      </c>
      <c r="C13">
        <v>31.2</v>
      </c>
      <c r="E13" s="5">
        <f>1+$P$2*(A13*$P$6)^(-$P$4)*COS($P$4*PI()/2)+$P$3*(A13*$P$7)^(-$P$5)*COS($P$5*PI()/2)</f>
        <v>9.9398391972296913</v>
      </c>
      <c r="F13" s="5">
        <f>$P$2*(A13*$P$6)^(-$P$4)*SIN($P$4*PI()/2)+$P$3*(A13*$P$7)^(-$P$5)*SIN($P$5*PI()/2)</f>
        <v>6.6202148999949237</v>
      </c>
      <c r="H13" s="1">
        <f t="shared" si="2"/>
        <v>53677796.453129284</v>
      </c>
      <c r="I13" s="5">
        <f t="shared" si="3"/>
        <v>35750935.284440242</v>
      </c>
      <c r="J13">
        <f t="shared" si="4"/>
        <v>64493683.456411548</v>
      </c>
      <c r="K13">
        <f t="shared" si="5"/>
        <v>33.664741199382362</v>
      </c>
      <c r="L13">
        <f t="shared" si="1"/>
        <v>0.29106144565823655</v>
      </c>
      <c r="M13">
        <f t="shared" si="1"/>
        <v>7.8998115364819335E-2</v>
      </c>
    </row>
    <row r="14" spans="1:23">
      <c r="A14">
        <v>102.6</v>
      </c>
      <c r="B14" s="1">
        <v>42395000</v>
      </c>
      <c r="C14">
        <v>32.61</v>
      </c>
      <c r="E14" s="5">
        <f>1+$P$2*(A14*$P$6)^(-$P$4)*COS($P$4*PI()/2)+$P$3*(A14*$P$7)^(-$P$5)*COS($P$5*PI()/2)</f>
        <v>11.7360329499556</v>
      </c>
      <c r="F14" s="5">
        <f>$P$2*(A14*$P$6)^(-$P$4)*SIN($P$4*PI()/2)+$P$3*(A14*$P$7)^(-$P$5)*SIN($P$5*PI()/2)</f>
        <v>8.1154022316882681</v>
      </c>
      <c r="H14" s="1">
        <f t="shared" si="2"/>
        <v>44399176.267554164</v>
      </c>
      <c r="I14" s="5">
        <f t="shared" si="3"/>
        <v>30701786.174534637</v>
      </c>
      <c r="J14">
        <f t="shared" si="4"/>
        <v>53980427.263446063</v>
      </c>
      <c r="K14">
        <f t="shared" si="5"/>
        <v>34.663645005171389</v>
      </c>
      <c r="L14">
        <f t="shared" si="1"/>
        <v>0.27327343468442183</v>
      </c>
      <c r="M14">
        <f t="shared" si="1"/>
        <v>6.297592778814444E-2</v>
      </c>
    </row>
    <row r="15" spans="1:23">
      <c r="A15">
        <v>64.2</v>
      </c>
      <c r="B15" s="1">
        <v>35729000</v>
      </c>
      <c r="C15">
        <v>33.979999999999997</v>
      </c>
      <c r="E15" s="5">
        <f>1+$P$2*(A15*$P$6)^(-$P$4)*COS($P$4*PI()/2)+$P$3*(A15*$P$7)^(-$P$5)*COS($P$5*PI()/2)</f>
        <v>13.892659712492696</v>
      </c>
      <c r="F15" s="5">
        <f>$P$2*(A15*$P$6)^(-$P$4)*SIN($P$4*PI()/2)+$P$3*(A15*$P$7)^(-$P$5)*SIN($P$5*PI()/2)</f>
        <v>9.9909514379142426</v>
      </c>
      <c r="H15" s="1">
        <f t="shared" si="2"/>
        <v>36542321.489892602</v>
      </c>
      <c r="I15" s="5">
        <f t="shared" si="3"/>
        <v>26279529.405435938</v>
      </c>
      <c r="J15">
        <f t="shared" si="4"/>
        <v>45010609.034335881</v>
      </c>
      <c r="K15">
        <f t="shared" si="5"/>
        <v>35.721923043040093</v>
      </c>
      <c r="L15">
        <f t="shared" si="1"/>
        <v>0.25977802441534553</v>
      </c>
      <c r="M15">
        <f t="shared" si="1"/>
        <v>5.1263185492645559E-2</v>
      </c>
    </row>
    <row r="16" spans="1:23">
      <c r="A16">
        <v>39.840000000000003</v>
      </c>
      <c r="B16" s="1">
        <v>29980000</v>
      </c>
      <c r="C16">
        <v>35.42</v>
      </c>
      <c r="E16" s="5">
        <f>1+$P$2*(A16*$P$6)^(-$P$4)*COS($P$4*PI()/2)+$P$3*(A16*$P$7)^(-$P$5)*COS($P$5*PI()/2)</f>
        <v>16.552266623142831</v>
      </c>
      <c r="F16" s="5">
        <f>$P$2*(A16*$P$6)^(-$P$4)*SIN($P$4*PI()/2)+$P$3*(A16*$P$7)^(-$P$5)*SIN($P$5*PI()/2)</f>
        <v>12.426580698551813</v>
      </c>
      <c r="H16" s="1">
        <f t="shared" si="2"/>
        <v>29759775.525153864</v>
      </c>
      <c r="I16" s="5">
        <f t="shared" si="3"/>
        <v>22342091.301082134</v>
      </c>
      <c r="J16">
        <f t="shared" si="4"/>
        <v>37213079.461574219</v>
      </c>
      <c r="K16">
        <f t="shared" si="5"/>
        <v>36.897315628533036</v>
      </c>
      <c r="L16">
        <f t="shared" si="1"/>
        <v>0.24126349104650496</v>
      </c>
      <c r="M16">
        <f t="shared" si="1"/>
        <v>4.1708515768860373E-2</v>
      </c>
    </row>
    <row r="17" spans="1:13">
      <c r="A17">
        <v>24.84</v>
      </c>
      <c r="B17" s="1">
        <v>25104000</v>
      </c>
      <c r="C17">
        <v>36.909999999999997</v>
      </c>
      <c r="E17" s="5">
        <f>1+$P$2*(A17*$P$6)^(-$P$4)*COS($P$4*PI()/2)+$P$3*(A17*$P$7)^(-$P$5)*COS($P$5*PI()/2)</f>
        <v>19.754834650275171</v>
      </c>
      <c r="F17" s="5">
        <f>$P$2*(A17*$P$6)^(-$P$4)*SIN($P$4*PI()/2)+$P$3*(A17*$P$7)^(-$P$5)*SIN($P$5*PI()/2)</f>
        <v>15.54064797326031</v>
      </c>
      <c r="H17" s="1">
        <f t="shared" si="2"/>
        <v>24084449.302965261</v>
      </c>
      <c r="I17" s="5">
        <f t="shared" si="3"/>
        <v>18946650.52243321</v>
      </c>
      <c r="J17">
        <f t="shared" si="4"/>
        <v>30643698.605852436</v>
      </c>
      <c r="K17">
        <f t="shared" si="5"/>
        <v>38.191268812709993</v>
      </c>
      <c r="L17">
        <f t="shared" si="1"/>
        <v>0.22066995721209515</v>
      </c>
      <c r="M17">
        <f t="shared" si="1"/>
        <v>3.4713324646708107E-2</v>
      </c>
    </row>
    <row r="18" spans="1:13">
      <c r="A18">
        <v>15.48</v>
      </c>
      <c r="B18" s="1">
        <v>21067000</v>
      </c>
      <c r="C18">
        <v>38.39</v>
      </c>
      <c r="E18" s="5">
        <f>1+$P$2*(A18*$P$6)^(-$P$4)*COS($P$4*PI()/2)+$P$3*(A18*$P$7)^(-$P$5)*COS($P$5*PI()/2)</f>
        <v>23.664617467489126</v>
      </c>
      <c r="F18" s="5">
        <f>$P$2*(A18*$P$6)^(-$P$4)*SIN($P$4*PI()/2)+$P$3*(A18*$P$7)^(-$P$5)*SIN($P$5*PI()/2)</f>
        <v>19.610253092754572</v>
      </c>
      <c r="H18" s="1">
        <f t="shared" si="2"/>
        <v>19296633.904588245</v>
      </c>
      <c r="I18" s="5">
        <f t="shared" si="3"/>
        <v>15990618.704362046</v>
      </c>
      <c r="J18">
        <f t="shared" si="4"/>
        <v>25061124.607566953</v>
      </c>
      <c r="K18">
        <f t="shared" si="5"/>
        <v>39.647659220762911</v>
      </c>
      <c r="L18">
        <f t="shared" si="1"/>
        <v>0.18959152264522489</v>
      </c>
      <c r="M18">
        <f t="shared" si="1"/>
        <v>3.2760073476501964E-2</v>
      </c>
    </row>
    <row r="19" spans="1:13">
      <c r="A19">
        <v>9.66</v>
      </c>
      <c r="B19" s="1">
        <v>17590000</v>
      </c>
      <c r="C19">
        <v>39.880000000000003</v>
      </c>
      <c r="E19" s="5">
        <f>1+$P$2*(A19*$P$6)^(-$P$4)*COS($P$4*PI()/2)+$P$3*(A19*$P$7)^(-$P$5)*COS($P$5*PI()/2)</f>
        <v>28.439078274620584</v>
      </c>
      <c r="F19" s="5">
        <f>$P$2*(A19*$P$6)^(-$P$4)*SIN($P$4*PI()/2)+$P$3*(A19*$P$7)^(-$P$5)*SIN($P$5*PI()/2)</f>
        <v>24.973739993004816</v>
      </c>
      <c r="H19" s="1">
        <f t="shared" si="2"/>
        <v>15291474.646004297</v>
      </c>
      <c r="I19" s="5">
        <f t="shared" si="3"/>
        <v>13428188.784153961</v>
      </c>
      <c r="J19">
        <f t="shared" si="4"/>
        <v>20350563.895682853</v>
      </c>
      <c r="K19">
        <f t="shared" si="5"/>
        <v>41.287943836509932</v>
      </c>
      <c r="L19">
        <f t="shared" si="1"/>
        <v>0.15693939145439753</v>
      </c>
      <c r="M19">
        <f t="shared" si="1"/>
        <v>3.5304509441071441E-2</v>
      </c>
    </row>
    <row r="20" spans="1:13">
      <c r="A20">
        <v>6</v>
      </c>
      <c r="B20" s="1">
        <v>14629000</v>
      </c>
      <c r="C20">
        <v>41.44</v>
      </c>
      <c r="E20" s="5">
        <f>1+$P$2*(A20*$P$6)^(-$P$4)*COS($P$4*PI()/2)+$P$3*(A20*$P$7)^(-$P$5)*COS($P$5*PI()/2)</f>
        <v>34.379876554317264</v>
      </c>
      <c r="F20" s="5">
        <f>$P$2*(A20*$P$6)^(-$P$4)*SIN($P$4*PI()/2)+$P$3*(A20*$P$7)^(-$P$5)*SIN($P$5*PI()/2)</f>
        <v>32.235124593874232</v>
      </c>
      <c r="H20" s="1">
        <f t="shared" si="2"/>
        <v>11922279.987295104</v>
      </c>
      <c r="I20" s="5">
        <f t="shared" si="3"/>
        <v>11178521.255779507</v>
      </c>
      <c r="J20">
        <f t="shared" si="4"/>
        <v>16343197.286986765</v>
      </c>
      <c r="K20">
        <f t="shared" si="5"/>
        <v>43.155928861758959</v>
      </c>
      <c r="L20">
        <f t="shared" si="1"/>
        <v>0.11717802221524126</v>
      </c>
      <c r="M20">
        <f t="shared" si="1"/>
        <v>4.1407549752870684E-2</v>
      </c>
    </row>
    <row r="21" spans="1:13">
      <c r="A21">
        <v>1250</v>
      </c>
      <c r="B21" s="1">
        <v>101450000</v>
      </c>
      <c r="C21">
        <v>26.46</v>
      </c>
      <c r="E21" s="5">
        <f>1+$P$2*(A21*$P$6)^(-$P$4)*COS($P$4*PI()/2)+$P$3*(A21*$P$7)^(-$P$5)*COS($P$5*PI()/2)</f>
        <v>5.0961704691334653</v>
      </c>
      <c r="F21" s="5">
        <f>$P$2*(A21*$P$6)^(-$P$4)*SIN($P$4*PI()/2)+$P$3*(A21*$P$7)^(-$P$5)*SIN($P$5*PI()/2)</f>
        <v>2.877687411296928</v>
      </c>
      <c r="H21" s="1">
        <f t="shared" si="2"/>
        <v>114597876.16704255</v>
      </c>
      <c r="I21" s="5">
        <f t="shared" si="3"/>
        <v>64710721.041350231</v>
      </c>
      <c r="J21">
        <f t="shared" si="4"/>
        <v>131606043.32510065</v>
      </c>
      <c r="K21">
        <f t="shared" si="5"/>
        <v>29.452393778377381</v>
      </c>
      <c r="L21">
        <f t="shared" si="1"/>
        <v>0.29725030384525031</v>
      </c>
      <c r="M21">
        <f t="shared" si="1"/>
        <v>0.11309122367261451</v>
      </c>
    </row>
    <row r="22" spans="1:13">
      <c r="A22">
        <v>780</v>
      </c>
      <c r="B22" s="1">
        <v>87442000</v>
      </c>
      <c r="C22">
        <v>27.75</v>
      </c>
      <c r="E22" s="5">
        <f>1+$P$2*(A22*$P$6)^(-$P$4)*COS($P$4*PI()/2)+$P$3*(A22*$P$7)^(-$P$5)*COS($P$5*PI()/2)</f>
        <v>5.9073410042646524</v>
      </c>
      <c r="F22" s="5">
        <f>$P$2*(A22*$P$6)^(-$P$4)*SIN($P$4*PI()/2)+$P$3*(A22*$P$7)^(-$P$5)*SIN($P$5*PI()/2)</f>
        <v>3.4764199887380167</v>
      </c>
      <c r="H22" s="1">
        <f t="shared" si="2"/>
        <v>96845172.783711076</v>
      </c>
      <c r="I22" s="5">
        <f t="shared" si="3"/>
        <v>56992561.32920491</v>
      </c>
      <c r="J22">
        <f t="shared" si="4"/>
        <v>112370545.68867251</v>
      </c>
      <c r="K22">
        <f t="shared" si="5"/>
        <v>30.476449704681073</v>
      </c>
      <c r="L22">
        <f t="shared" si="1"/>
        <v>0.28508663672688767</v>
      </c>
      <c r="M22">
        <f t="shared" si="1"/>
        <v>9.8250439808326956E-2</v>
      </c>
    </row>
    <row r="23" spans="1:13">
      <c r="A23">
        <v>485</v>
      </c>
      <c r="B23" s="1">
        <v>75157000</v>
      </c>
      <c r="C23">
        <v>28.91</v>
      </c>
      <c r="E23" s="5">
        <f>1+$P$2*(A23*$P$6)^(-$P$4)*COS($P$4*PI()/2)+$P$3*(A23*$P$7)^(-$P$5)*COS($P$5*PI()/2)</f>
        <v>6.8894015776763551</v>
      </c>
      <c r="F23" s="5">
        <f>$P$2*(A23*$P$6)^(-$P$4)*SIN($P$4*PI()/2)+$P$3*(A23*$P$7)^(-$P$5)*SIN($P$5*PI()/2)</f>
        <v>4.2158704973137899</v>
      </c>
      <c r="H23" s="1">
        <f t="shared" si="2"/>
        <v>81339926.954906285</v>
      </c>
      <c r="I23" s="5">
        <f t="shared" si="3"/>
        <v>49774801.836781166</v>
      </c>
      <c r="J23">
        <f t="shared" si="4"/>
        <v>95360970.081686586</v>
      </c>
      <c r="K23">
        <f t="shared" si="5"/>
        <v>31.463950246077893</v>
      </c>
      <c r="L23">
        <f t="shared" si="1"/>
        <v>0.26882353049864399</v>
      </c>
      <c r="M23">
        <f t="shared" si="1"/>
        <v>8.83414128702142E-2</v>
      </c>
    </row>
    <row r="24" spans="1:13">
      <c r="A24">
        <v>302.5</v>
      </c>
      <c r="B24" s="1">
        <v>64456000</v>
      </c>
      <c r="C24">
        <v>30.1</v>
      </c>
      <c r="E24" s="5">
        <f>1+$P$2*(A24*$P$6)^(-$P$4)*COS($P$4*PI()/2)+$P$3*(A24*$P$7)^(-$P$5)*COS($P$5*PI()/2)</f>
        <v>8.063042236756143</v>
      </c>
      <c r="F24" s="5">
        <f>$P$2*(A24*$P$6)^(-$P$4)*SIN($P$4*PI()/2)+$P$3*(A24*$P$7)^(-$P$5)*SIN($P$5*PI()/2)</f>
        <v>5.1213031122954877</v>
      </c>
      <c r="H24" s="1">
        <f t="shared" si="2"/>
        <v>68066092.194822028</v>
      </c>
      <c r="I24" s="5">
        <f t="shared" si="3"/>
        <v>43232700.457659312</v>
      </c>
      <c r="J24">
        <f t="shared" si="4"/>
        <v>80635347.680379644</v>
      </c>
      <c r="K24">
        <f t="shared" si="5"/>
        <v>32.421984732818657</v>
      </c>
      <c r="L24">
        <f t="shared" si="1"/>
        <v>0.25101383393911575</v>
      </c>
      <c r="M24">
        <f t="shared" si="1"/>
        <v>7.7142349927530093E-2</v>
      </c>
    </row>
    <row r="25" spans="1:13">
      <c r="A25">
        <v>188.25</v>
      </c>
      <c r="B25" s="1">
        <v>54874000</v>
      </c>
      <c r="C25">
        <v>31.23</v>
      </c>
      <c r="E25" s="5">
        <f>1+$P$2*(A25*$P$6)^(-$P$4)*COS($P$4*PI()/2)+$P$3*(A25*$P$7)^(-$P$5)*COS($P$5*PI()/2)</f>
        <v>9.4830080367051401</v>
      </c>
      <c r="F25" s="5">
        <f>$P$2*(A25*$P$6)^(-$P$4)*SIN($P$4*PI()/2)+$P$3*(A25*$P$7)^(-$P$5)*SIN($P$5*PI()/2)</f>
        <v>6.2494747598096776</v>
      </c>
      <c r="H25" s="1">
        <f t="shared" si="2"/>
        <v>56628025.750654563</v>
      </c>
      <c r="I25" s="5">
        <f t="shared" si="3"/>
        <v>37318898.840618163</v>
      </c>
      <c r="J25">
        <f t="shared" si="4"/>
        <v>67819123.491041139</v>
      </c>
      <c r="K25">
        <f t="shared" si="5"/>
        <v>33.38560864794934</v>
      </c>
      <c r="L25">
        <f t="shared" si="1"/>
        <v>0.23590632159203154</v>
      </c>
      <c r="M25">
        <f t="shared" si="1"/>
        <v>6.9023651871576677E-2</v>
      </c>
    </row>
    <row r="26" spans="1:13">
      <c r="A26">
        <v>117.25</v>
      </c>
      <c r="B26" s="1">
        <v>46521000</v>
      </c>
      <c r="C26">
        <v>32.42</v>
      </c>
      <c r="E26" s="5">
        <f>1+$P$2*(A26*$P$6)^(-$P$4)*COS($P$4*PI()/2)+$P$3*(A26*$P$7)^(-$P$5)*COS($P$5*PI()/2)</f>
        <v>11.192807021859791</v>
      </c>
      <c r="F26" s="5">
        <f>$P$2*(A26*$P$6)^(-$P$4)*SIN($P$4*PI()/2)+$P$3*(A26*$P$7)^(-$P$5)*SIN($P$5*PI()/2)</f>
        <v>7.6568558142097434</v>
      </c>
      <c r="H26" s="1">
        <f t="shared" si="2"/>
        <v>46877159.366152309</v>
      </c>
      <c r="I26" s="5">
        <f t="shared" si="3"/>
        <v>32068063.850771204</v>
      </c>
      <c r="J26">
        <f t="shared" si="4"/>
        <v>56796380.072824888</v>
      </c>
      <c r="K26">
        <f t="shared" si="5"/>
        <v>34.375530812552562</v>
      </c>
      <c r="L26">
        <f t="shared" si="1"/>
        <v>0.22087616501848387</v>
      </c>
      <c r="M26">
        <f t="shared" si="1"/>
        <v>6.0318655538326951E-2</v>
      </c>
    </row>
    <row r="27" spans="1:13">
      <c r="A27">
        <v>73</v>
      </c>
      <c r="B27" s="1">
        <v>39190000</v>
      </c>
      <c r="C27">
        <v>33.619999999999997</v>
      </c>
      <c r="E27" s="5">
        <f>1+$P$2*(A27*$P$6)^(-$P$4)*COS($P$4*PI()/2)+$P$3*(A27*$P$7)^(-$P$5)*COS($P$5*PI()/2)</f>
        <v>13.260625579413862</v>
      </c>
      <c r="F27" s="5">
        <f>$P$2*(A27*$P$6)^(-$P$4)*SIN($P$4*PI()/2)+$P$3*(A27*$P$7)^(-$P$5)*SIN($P$5*PI()/2)</f>
        <v>9.4321205899237839</v>
      </c>
      <c r="H27" s="1">
        <f t="shared" si="2"/>
        <v>38570046.936959721</v>
      </c>
      <c r="I27" s="5">
        <f t="shared" si="3"/>
        <v>27434402.071738828</v>
      </c>
      <c r="J27">
        <f t="shared" si="4"/>
        <v>47331754.010950238</v>
      </c>
      <c r="K27">
        <f t="shared" si="5"/>
        <v>35.423776542295627</v>
      </c>
      <c r="L27">
        <f t="shared" si="1"/>
        <v>0.20775080405588767</v>
      </c>
      <c r="M27">
        <f t="shared" si="1"/>
        <v>5.3651890014742118E-2</v>
      </c>
    </row>
    <row r="28" spans="1:13">
      <c r="A28">
        <v>45.5</v>
      </c>
      <c r="B28" s="1">
        <v>32780000</v>
      </c>
      <c r="C28">
        <v>34.94</v>
      </c>
      <c r="E28" s="5">
        <f>1+$P$2*(A28*$P$6)^(-$P$4)*COS($P$4*PI()/2)+$P$3*(A28*$P$7)^(-$P$5)*COS($P$5*PI()/2)</f>
        <v>15.758899497062853</v>
      </c>
      <c r="F28" s="5">
        <f>$P$2*(A28*$P$6)^(-$P$4)*SIN($P$4*PI()/2)+$P$3*(A28*$P$7)^(-$P$5)*SIN($P$5*PI()/2)</f>
        <v>11.685764808265967</v>
      </c>
      <c r="H28" s="1">
        <f t="shared" si="2"/>
        <v>31535302.657453083</v>
      </c>
      <c r="I28" s="5">
        <f t="shared" si="3"/>
        <v>23384509.183599096</v>
      </c>
      <c r="J28">
        <f t="shared" si="4"/>
        <v>39259528.568934679</v>
      </c>
      <c r="K28">
        <f t="shared" si="5"/>
        <v>36.558203547528862</v>
      </c>
      <c r="L28">
        <f t="shared" si="1"/>
        <v>0.19766713145011222</v>
      </c>
      <c r="M28">
        <f t="shared" si="1"/>
        <v>4.6313782127328687E-2</v>
      </c>
    </row>
    <row r="29" spans="1:13">
      <c r="A29">
        <v>28.25</v>
      </c>
      <c r="B29" s="1">
        <v>27262000</v>
      </c>
      <c r="C29">
        <v>36.200000000000003</v>
      </c>
      <c r="E29" s="5">
        <f>1+$P$2*(A29*$P$6)^(-$P$4)*COS($P$4*PI()/2)+$P$3*(A29*$P$7)^(-$P$5)*COS($P$5*PI()/2)</f>
        <v>18.819483102149952</v>
      </c>
      <c r="F29" s="5">
        <f>$P$2*(A29*$P$6)^(-$P$4)*SIN($P$4*PI()/2)+$P$3*(A29*$P$7)^(-$P$5)*SIN($P$5*PI()/2)</f>
        <v>14.610656348342012</v>
      </c>
      <c r="H29" s="1">
        <f t="shared" si="2"/>
        <v>25535861.33017759</v>
      </c>
      <c r="I29" s="5">
        <f t="shared" si="3"/>
        <v>19824970.347433072</v>
      </c>
      <c r="J29">
        <f t="shared" si="4"/>
        <v>32328155.888492305</v>
      </c>
      <c r="K29">
        <f t="shared" si="5"/>
        <v>37.824263320389122</v>
      </c>
      <c r="L29">
        <f t="shared" si="1"/>
        <v>0.18583214322105146</v>
      </c>
      <c r="M29">
        <f t="shared" si="1"/>
        <v>4.486915249693698E-2</v>
      </c>
    </row>
    <row r="30" spans="1:13">
      <c r="A30">
        <v>17.675000000000001</v>
      </c>
      <c r="B30" s="1">
        <v>22529000</v>
      </c>
      <c r="C30">
        <v>37.57</v>
      </c>
      <c r="E30" s="5">
        <f>1+$P$2*(A30*$P$6)^(-$P$4)*COS($P$4*PI()/2)+$P$3*(A30*$P$7)^(-$P$5)*COS($P$5*PI()/2)</f>
        <v>22.487967173355383</v>
      </c>
      <c r="F30" s="5">
        <f>$P$2*(A30*$P$6)^(-$P$4)*SIN($P$4*PI()/2)+$P$3*(A30*$P$7)^(-$P$5)*SIN($P$5*PI()/2)</f>
        <v>18.354682190243732</v>
      </c>
      <c r="H30" s="1">
        <f t="shared" si="2"/>
        <v>20556360.582253288</v>
      </c>
      <c r="I30" s="5">
        <f t="shared" si="3"/>
        <v>16778104.599972863</v>
      </c>
      <c r="J30">
        <f t="shared" si="4"/>
        <v>26534293.929841947</v>
      </c>
      <c r="K30">
        <f t="shared" si="5"/>
        <v>39.221328474489233</v>
      </c>
      <c r="L30">
        <f t="shared" si="1"/>
        <v>0.17778391982963943</v>
      </c>
      <c r="M30">
        <f t="shared" si="1"/>
        <v>4.3953379677647939E-2</v>
      </c>
    </row>
    <row r="31" spans="1:13">
      <c r="A31">
        <v>11.025</v>
      </c>
      <c r="B31" s="1">
        <v>18470000</v>
      </c>
      <c r="C31">
        <v>38.99</v>
      </c>
      <c r="E31" s="5">
        <f>1+$P$2*(A31*$P$6)^(-$P$4)*COS($P$4*PI()/2)+$P$3*(A31*$P$7)^(-$P$5)*COS($P$5*PI()/2)</f>
        <v>27.000647541290444</v>
      </c>
      <c r="F31" s="5">
        <f>$P$2*(A31*$P$6)^(-$P$4)*SIN($P$4*PI()/2)+$P$3*(A31*$P$7)^(-$P$5)*SIN($P$5*PI()/2)</f>
        <v>23.312825651010613</v>
      </c>
      <c r="H31" s="1">
        <f t="shared" si="2"/>
        <v>16342844.468309114</v>
      </c>
      <c r="I31" s="5">
        <f t="shared" si="3"/>
        <v>14110694.313854391</v>
      </c>
      <c r="J31">
        <f t="shared" si="4"/>
        <v>21591671.063963171</v>
      </c>
      <c r="K31">
        <f t="shared" si="5"/>
        <v>40.807893213611045</v>
      </c>
      <c r="L31">
        <f t="shared" si="1"/>
        <v>0.1690130516493325</v>
      </c>
      <c r="M31">
        <f t="shared" si="1"/>
        <v>4.6624601528880309E-2</v>
      </c>
    </row>
    <row r="32" spans="1:13">
      <c r="A32">
        <v>6.85</v>
      </c>
      <c r="B32" s="1">
        <v>15054000</v>
      </c>
      <c r="C32">
        <v>40.46</v>
      </c>
      <c r="E32" s="5">
        <f>1+$P$2*(A32*$P$6)^(-$P$4)*COS($P$4*PI()/2)+$P$3*(A32*$P$7)^(-$P$5)*COS($P$5*PI()/2)</f>
        <v>32.598175072117698</v>
      </c>
      <c r="F32" s="5">
        <f>$P$2*(A32*$P$6)^(-$P$4)*SIN($P$4*PI()/2)+$P$3*(A32*$P$7)^(-$P$5)*SIN($P$5*PI()/2)</f>
        <v>29.990389473739562</v>
      </c>
      <c r="H32" s="1">
        <f t="shared" si="2"/>
        <v>12796731.429776294</v>
      </c>
      <c r="I32" s="5">
        <f t="shared" si="3"/>
        <v>11773019.769382553</v>
      </c>
      <c r="J32">
        <f t="shared" si="4"/>
        <v>17388511.43071473</v>
      </c>
      <c r="K32">
        <f t="shared" si="5"/>
        <v>42.614121088372059</v>
      </c>
      <c r="L32">
        <f t="shared" si="1"/>
        <v>0.15507582242026904</v>
      </c>
      <c r="M32">
        <f t="shared" si="1"/>
        <v>5.324075848670435E-2</v>
      </c>
    </row>
    <row r="33" spans="1:13">
      <c r="A33">
        <v>4.2750000000000004</v>
      </c>
      <c r="B33" s="1">
        <v>12186000</v>
      </c>
      <c r="C33">
        <v>42.03</v>
      </c>
      <c r="E33" s="5">
        <f>1+$P$2*(A33*$P$6)^(-$P$4)*COS($P$4*PI()/2)+$P$3*(A33*$P$7)^(-$P$5)*COS($P$5*PI()/2)</f>
        <v>39.459129911199163</v>
      </c>
      <c r="F33" s="5">
        <f>$P$2*(A33*$P$6)^(-$P$4)*SIN($P$4*PI()/2)+$P$3*(A33*$P$7)^(-$P$5)*SIN($P$5*PI()/2)</f>
        <v>38.940126174067196</v>
      </c>
      <c r="H33" s="1">
        <f t="shared" si="2"/>
        <v>9889028.4726931415</v>
      </c>
      <c r="I33" s="5">
        <f t="shared" si="3"/>
        <v>9758958.6321902573</v>
      </c>
      <c r="J33">
        <f t="shared" si="4"/>
        <v>13893529.34709307</v>
      </c>
      <c r="K33">
        <f t="shared" si="5"/>
        <v>44.620706996643847</v>
      </c>
      <c r="L33">
        <f t="shared" si="1"/>
        <v>0.14012221788060641</v>
      </c>
      <c r="M33">
        <f t="shared" si="1"/>
        <v>6.1639471726001559E-2</v>
      </c>
    </row>
    <row r="34" spans="1:13">
      <c r="A34">
        <v>2.6749999999999998</v>
      </c>
      <c r="B34" s="1">
        <v>9784200</v>
      </c>
      <c r="C34">
        <v>43.64</v>
      </c>
      <c r="E34" s="5">
        <f>1+$P$2*(A34*$P$6)^(-$P$4)*COS($P$4*PI()/2)+$P$3*(A34*$P$7)^(-$P$5)*COS($P$5*PI()/2)</f>
        <v>47.946144247331311</v>
      </c>
      <c r="F34" s="5">
        <f>$P$2*(A34*$P$6)^(-$P$4)*SIN($P$4*PI()/2)+$P$3*(A34*$P$7)^(-$P$5)*SIN($P$5*PI()/2)</f>
        <v>51.108886032754405</v>
      </c>
      <c r="H34" s="1">
        <f t="shared" si="2"/>
        <v>7519814.5680364082</v>
      </c>
      <c r="I34" s="5">
        <f t="shared" si="3"/>
        <v>8015855.1178306891</v>
      </c>
      <c r="J34">
        <f t="shared" si="4"/>
        <v>10990975.589441778</v>
      </c>
      <c r="K34">
        <f t="shared" si="5"/>
        <v>46.828783587728346</v>
      </c>
      <c r="L34">
        <f t="shared" ref="L34:M65" si="6">ABS((J34-B34)/B34)</f>
        <v>0.12333921929659841</v>
      </c>
      <c r="M34">
        <f t="shared" si="6"/>
        <v>7.307020136866052E-2</v>
      </c>
    </row>
    <row r="35" spans="1:13">
      <c r="A35">
        <v>1.66</v>
      </c>
      <c r="B35" s="1">
        <v>7785800</v>
      </c>
      <c r="C35">
        <v>45.34</v>
      </c>
      <c r="E35" s="5">
        <f>1+$P$2*(A35*$P$6)^(-$P$4)*COS($P$4*PI()/2)+$P$3*(A35*$P$7)^(-$P$5)*COS($P$5*PI()/2)</f>
        <v>58.793206342858838</v>
      </c>
      <c r="F35" s="5">
        <f>$P$2*(A35*$P$6)^(-$P$4)*SIN($P$4*PI()/2)+$P$3*(A35*$P$7)^(-$P$5)*SIN($P$5*PI()/2)</f>
        <v>68.288644816428729</v>
      </c>
      <c r="H35" s="1">
        <f t="shared" si="2"/>
        <v>5576879.0052238293</v>
      </c>
      <c r="I35" s="5">
        <f t="shared" si="3"/>
        <v>6477576.8028542958</v>
      </c>
      <c r="J35">
        <f t="shared" si="4"/>
        <v>8547548.2259992193</v>
      </c>
      <c r="K35">
        <f t="shared" si="5"/>
        <v>49.273147256933136</v>
      </c>
      <c r="L35">
        <f t="shared" si="6"/>
        <v>9.7838144570785185E-2</v>
      </c>
      <c r="M35">
        <f t="shared" si="6"/>
        <v>8.6747844219963219E-2</v>
      </c>
    </row>
    <row r="36" spans="1:13">
      <c r="A36">
        <v>1.0349999999999999</v>
      </c>
      <c r="B36" s="1">
        <v>6122000</v>
      </c>
      <c r="C36">
        <v>47.13</v>
      </c>
      <c r="E36" s="5">
        <f>1+$P$2*(A36*$P$6)^(-$P$4)*COS($P$4*PI()/2)+$P$3*(A36*$P$7)^(-$P$5)*COS($P$5*PI()/2)</f>
        <v>72.417070609449524</v>
      </c>
      <c r="F36" s="5">
        <f>$P$2*(A36*$P$6)^(-$P$4)*SIN($P$4*PI()/2)+$P$3*(A36*$P$7)^(-$P$5)*SIN($P$5*PI()/2)</f>
        <v>92.185830093092392</v>
      </c>
      <c r="H36" s="1">
        <f t="shared" si="2"/>
        <v>4058780.2052119882</v>
      </c>
      <c r="I36" s="5">
        <f t="shared" si="3"/>
        <v>5166765.5047904616</v>
      </c>
      <c r="J36">
        <f t="shared" si="4"/>
        <v>6570324.3858818188</v>
      </c>
      <c r="K36">
        <f t="shared" si="5"/>
        <v>51.848404812899595</v>
      </c>
      <c r="L36">
        <f t="shared" si="6"/>
        <v>7.3231686684387259E-2</v>
      </c>
      <c r="M36">
        <f t="shared" si="6"/>
        <v>0.10011467882239745</v>
      </c>
    </row>
    <row r="37" spans="1:13">
      <c r="A37">
        <v>0.64500000000000002</v>
      </c>
      <c r="B37" s="1">
        <v>4752100</v>
      </c>
      <c r="C37">
        <v>48.95</v>
      </c>
      <c r="E37" s="5">
        <f>1+$P$2*(A37*$P$6)^(-$P$4)*COS($P$4*PI()/2)+$P$3*(A37*$P$7)^(-$P$5)*COS($P$5*PI()/2)</f>
        <v>89.880786871352939</v>
      </c>
      <c r="F37" s="5">
        <f>$P$2*(A37*$P$6)^(-$P$4)*SIN($P$4*PI()/2)+$P$3*(A37*$P$7)^(-$P$5)*SIN($P$5*PI()/2)</f>
        <v>126.1056707366135</v>
      </c>
      <c r="H37" s="1">
        <f t="shared" si="2"/>
        <v>2886789.183408143</v>
      </c>
      <c r="I37" s="5">
        <f t="shared" si="3"/>
        <v>4050259.2258113916</v>
      </c>
      <c r="J37">
        <f t="shared" si="4"/>
        <v>4973746.2325406736</v>
      </c>
      <c r="K37">
        <f t="shared" si="5"/>
        <v>54.520938464633545</v>
      </c>
      <c r="L37">
        <f t="shared" si="6"/>
        <v>4.6641744184817993E-2</v>
      </c>
      <c r="M37">
        <f t="shared" si="6"/>
        <v>0.11380875310793753</v>
      </c>
    </row>
    <row r="38" spans="1:13">
      <c r="A38">
        <v>0.40250000000000002</v>
      </c>
      <c r="B38" s="1">
        <v>3675400</v>
      </c>
      <c r="C38">
        <v>50.81</v>
      </c>
      <c r="E38" s="5">
        <f>1+$P$2*(A38*$P$6)^(-$P$4)*COS($P$4*PI()/2)+$P$3*(A38*$P$7)^(-$P$5)*COS($P$5*PI()/2)</f>
        <v>112.42908241247802</v>
      </c>
      <c r="F38" s="5">
        <f>$P$2*(A38*$P$6)^(-$P$4)*SIN($P$4*PI()/2)+$P$3*(A38*$P$7)^(-$P$5)*SIN($P$5*PI()/2)</f>
        <v>174.50469702560832</v>
      </c>
      <c r="H38" s="1">
        <f t="shared" si="2"/>
        <v>2009551.6111285996</v>
      </c>
      <c r="I38" s="5">
        <f t="shared" si="3"/>
        <v>3119087.9399937121</v>
      </c>
      <c r="J38">
        <f t="shared" si="4"/>
        <v>3710391.7926822458</v>
      </c>
      <c r="K38">
        <f t="shared" si="5"/>
        <v>57.20731290848579</v>
      </c>
      <c r="L38">
        <f t="shared" si="6"/>
        <v>9.5205399908161945E-3</v>
      </c>
      <c r="M38">
        <f t="shared" si="6"/>
        <v>0.12590657170804539</v>
      </c>
    </row>
    <row r="39" spans="1:13">
      <c r="A39">
        <v>0.25</v>
      </c>
      <c r="B39" s="1">
        <v>2835400</v>
      </c>
      <c r="C39">
        <v>52.63</v>
      </c>
      <c r="E39" s="5">
        <f>1+$P$2*(A39*$P$6)^(-$P$4)*COS($P$4*PI()/2)+$P$3*(A39*$P$7)^(-$P$5)*COS($P$5*PI()/2)</f>
        <v>142.30947110774287</v>
      </c>
      <c r="F39" s="5">
        <f>$P$2*(A39*$P$6)^(-$P$4)*SIN($P$4*PI()/2)+$P$3*(A39*$P$7)^(-$P$5)*SIN($P$5*PI()/2)</f>
        <v>245.13806313785091</v>
      </c>
      <c r="H39" s="1">
        <f t="shared" si="2"/>
        <v>1364255.9424791592</v>
      </c>
      <c r="I39" s="5">
        <f t="shared" si="3"/>
        <v>2350026.7182529671</v>
      </c>
      <c r="J39">
        <f t="shared" si="4"/>
        <v>2717318.5041677593</v>
      </c>
      <c r="K39">
        <f t="shared" si="5"/>
        <v>59.863641687443689</v>
      </c>
      <c r="L39">
        <f t="shared" si="6"/>
        <v>4.1645445380630836E-2</v>
      </c>
      <c r="M39">
        <f t="shared" si="6"/>
        <v>0.13744331536089086</v>
      </c>
    </row>
    <row r="40" spans="1:13">
      <c r="A40">
        <v>50</v>
      </c>
      <c r="B40" s="1">
        <v>35884000</v>
      </c>
      <c r="C40">
        <v>35.44</v>
      </c>
      <c r="E40" s="5">
        <f>1+$P$2*(A40*$P$6)^(-$P$4)*COS($P$4*PI()/2)+$P$3*(A40*$P$7)^(-$P$5)*COS($P$5*PI()/2)</f>
        <v>15.22133041167405</v>
      </c>
      <c r="F40" s="5">
        <f>$P$2*(A40*$P$6)^(-$P$4)*SIN($P$4*PI()/2)+$P$3*(A40*$P$7)^(-$P$5)*SIN($P$5*PI()/2)</f>
        <v>11.190704175783608</v>
      </c>
      <c r="H40" s="1">
        <f t="shared" si="2"/>
        <v>32847312.920182981</v>
      </c>
      <c r="I40" s="5">
        <f t="shared" si="3"/>
        <v>24149305.7385603</v>
      </c>
      <c r="J40">
        <f t="shared" si="4"/>
        <v>40769289.100141071</v>
      </c>
      <c r="K40">
        <f t="shared" si="5"/>
        <v>36.323281794723506</v>
      </c>
      <c r="L40">
        <f t="shared" si="6"/>
        <v>0.13614115204941118</v>
      </c>
      <c r="M40">
        <f t="shared" si="6"/>
        <v>2.4923301205516609E-2</v>
      </c>
    </row>
    <row r="41" spans="1:13">
      <c r="A41">
        <v>31.2</v>
      </c>
      <c r="B41" s="1">
        <v>29274000</v>
      </c>
      <c r="C41">
        <v>37.340000000000003</v>
      </c>
      <c r="E41" s="5">
        <f>1+$P$2*(A41*$P$6)^(-$P$4)*COS($P$4*PI()/2)+$P$3*(A41*$P$7)^(-$P$5)*COS($P$5*PI()/2)</f>
        <v>18.130882122401864</v>
      </c>
      <c r="F41" s="5">
        <f>$P$2*(A41*$P$6)^(-$P$4)*SIN($P$4*PI()/2)+$P$3*(A41*$P$7)^(-$P$5)*SIN($P$5*PI()/2)</f>
        <v>13.936801557383857</v>
      </c>
      <c r="H41" s="1">
        <f t="shared" si="2"/>
        <v>26703411.278053049</v>
      </c>
      <c r="I41" s="5">
        <f t="shared" si="3"/>
        <v>20526312.033522282</v>
      </c>
      <c r="J41">
        <f t="shared" si="4"/>
        <v>33680879.732904434</v>
      </c>
      <c r="K41">
        <f t="shared" si="5"/>
        <v>37.548671918768619</v>
      </c>
      <c r="L41">
        <f t="shared" si="6"/>
        <v>0.15053903576226119</v>
      </c>
      <c r="M41">
        <f t="shared" si="6"/>
        <v>5.5884284619340027E-3</v>
      </c>
    </row>
    <row r="42" spans="1:13">
      <c r="A42">
        <v>19.399999999999999</v>
      </c>
      <c r="B42" s="1">
        <v>23822000</v>
      </c>
      <c r="C42">
        <v>38.9</v>
      </c>
      <c r="E42" s="5">
        <f>1+$P$2*(A42*$P$6)^(-$P$4)*COS($P$4*PI()/2)+$P$3*(A42*$P$7)^(-$P$5)*COS($P$5*PI()/2)</f>
        <v>21.700524905234271</v>
      </c>
      <c r="F42" s="5">
        <f>$P$2*(A42*$P$6)^(-$P$4)*SIN($P$4*PI()/2)+$P$3*(A42*$P$7)^(-$P$5)*SIN($P$5*PI()/2)</f>
        <v>17.529213404892118</v>
      </c>
      <c r="H42" s="1">
        <f t="shared" si="2"/>
        <v>21478592.108614847</v>
      </c>
      <c r="I42" s="5">
        <f t="shared" si="3"/>
        <v>17349940.904780935</v>
      </c>
      <c r="J42">
        <f t="shared" si="4"/>
        <v>27610693.007739641</v>
      </c>
      <c r="K42">
        <f t="shared" si="5"/>
        <v>38.930525708456926</v>
      </c>
      <c r="L42">
        <f t="shared" si="6"/>
        <v>0.1590417684384032</v>
      </c>
      <c r="M42">
        <f t="shared" si="6"/>
        <v>7.8472258244030092E-4</v>
      </c>
    </row>
    <row r="43" spans="1:13">
      <c r="A43">
        <v>12.1</v>
      </c>
      <c r="B43" s="1">
        <v>19320000</v>
      </c>
      <c r="C43">
        <v>40.32</v>
      </c>
      <c r="E43" s="5">
        <f>1+$P$2*(A43*$P$6)^(-$P$4)*COS($P$4*PI()/2)+$P$3*(A43*$P$7)^(-$P$5)*COS($P$5*PI()/2)</f>
        <v>26.036769206426055</v>
      </c>
      <c r="F43" s="5">
        <f>$P$2*(A43*$P$6)^(-$P$4)*SIN($P$4*PI()/2)+$P$3*(A43*$P$7)^(-$P$5)*SIN($P$5*PI()/2)</f>
        <v>22.221488357261077</v>
      </c>
      <c r="H43" s="1">
        <f t="shared" si="2"/>
        <v>17115389.222301766</v>
      </c>
      <c r="I43" s="5">
        <f t="shared" si="3"/>
        <v>14607396.920793939</v>
      </c>
      <c r="J43">
        <f t="shared" si="4"/>
        <v>22501390.913285866</v>
      </c>
      <c r="K43">
        <f t="shared" si="5"/>
        <v>40.479618307931844</v>
      </c>
      <c r="L43">
        <f t="shared" si="6"/>
        <v>0.16466826673322291</v>
      </c>
      <c r="M43">
        <f t="shared" si="6"/>
        <v>3.9587873991032644E-3</v>
      </c>
    </row>
    <row r="44" spans="1:13">
      <c r="A44">
        <v>7.53</v>
      </c>
      <c r="B44" s="1">
        <v>15582000</v>
      </c>
      <c r="C44">
        <v>41.76</v>
      </c>
      <c r="E44" s="5">
        <f>1+$P$2*(A44*$P$6)^(-$P$4)*COS($P$4*PI()/2)+$P$3*(A44*$P$7)^(-$P$5)*COS($P$5*PI()/2)</f>
        <v>31.388821104152846</v>
      </c>
      <c r="F44" s="5">
        <f>$P$2*(A44*$P$6)^(-$P$4)*SIN($P$4*PI()/2)+$P$3*(A44*$P$7)^(-$P$5)*SIN($P$5*PI()/2)</f>
        <v>28.499192963613744</v>
      </c>
      <c r="H44" s="1">
        <f t="shared" si="2"/>
        <v>13450372.382294828</v>
      </c>
      <c r="I44" s="5">
        <f t="shared" si="3"/>
        <v>12212142.554941837</v>
      </c>
      <c r="J44">
        <f t="shared" si="4"/>
        <v>18167249.186506491</v>
      </c>
      <c r="K44">
        <f t="shared" si="5"/>
        <v>42.237590942923006</v>
      </c>
      <c r="L44">
        <f t="shared" si="6"/>
        <v>0.16591253924441607</v>
      </c>
      <c r="M44">
        <f t="shared" si="6"/>
        <v>1.1436564725167823E-2</v>
      </c>
    </row>
    <row r="45" spans="1:13">
      <c r="A45">
        <v>4.6900000000000004</v>
      </c>
      <c r="B45" s="1">
        <v>12488000</v>
      </c>
      <c r="C45">
        <v>43.19</v>
      </c>
      <c r="E45" s="5">
        <f>1+$P$2*(A45*$P$6)^(-$P$4)*COS($P$4*PI()/2)+$P$3*(A45*$P$7)^(-$P$5)*COS($P$5*PI()/2)</f>
        <v>37.991463246783361</v>
      </c>
      <c r="F45" s="5">
        <f>$P$2*(A45*$P$6)^(-$P$4)*SIN($P$4*PI()/2)+$P$3*(A45*$P$7)^(-$P$5)*SIN($P$5*PI()/2)</f>
        <v>36.956904266703532</v>
      </c>
      <c r="H45" s="1">
        <f t="shared" si="2"/>
        <v>10416647.34305509</v>
      </c>
      <c r="I45" s="5">
        <f t="shared" si="3"/>
        <v>10132987.933016578</v>
      </c>
      <c r="J45">
        <f t="shared" si="4"/>
        <v>14532170.736687491</v>
      </c>
      <c r="K45">
        <f t="shared" si="5"/>
        <v>44.209160908968222</v>
      </c>
      <c r="L45">
        <f t="shared" si="6"/>
        <v>0.16369080210502007</v>
      </c>
      <c r="M45">
        <f t="shared" si="6"/>
        <v>2.3597150010841041E-2</v>
      </c>
    </row>
    <row r="46" spans="1:13">
      <c r="A46">
        <v>2.92</v>
      </c>
      <c r="B46" s="1">
        <v>9939200</v>
      </c>
      <c r="C46">
        <v>44.61</v>
      </c>
      <c r="E46" s="5">
        <f>1+$P$2*(A46*$P$6)^(-$P$4)*COS($P$4*PI()/2)+$P$3*(A46*$P$7)^(-$P$5)*COS($P$5*PI()/2)</f>
        <v>46.213209917961564</v>
      </c>
      <c r="F46" s="5">
        <f>$P$2*(A46*$P$6)^(-$P$4)*SIN($P$4*PI()/2)+$P$3*(A46*$P$7)^(-$P$5)*SIN($P$5*PI()/2)</f>
        <v>48.529631818399167</v>
      </c>
      <c r="H46" s="1">
        <f t="shared" si="2"/>
        <v>7926159.8053282695</v>
      </c>
      <c r="I46" s="5">
        <f t="shared" si="3"/>
        <v>8323455.9505651891</v>
      </c>
      <c r="J46">
        <f t="shared" si="4"/>
        <v>11493647.298425358</v>
      </c>
      <c r="K46">
        <f t="shared" si="5"/>
        <v>46.400578232839166</v>
      </c>
      <c r="L46">
        <f t="shared" si="6"/>
        <v>0.1563956151828475</v>
      </c>
      <c r="M46">
        <f t="shared" si="6"/>
        <v>4.0138494347437048E-2</v>
      </c>
    </row>
    <row r="47" spans="1:13">
      <c r="A47">
        <v>1.82</v>
      </c>
      <c r="B47" s="1">
        <v>7854800</v>
      </c>
      <c r="C47">
        <v>46.17</v>
      </c>
      <c r="E47" s="5">
        <f>1+$P$2*(A47*$P$6)^(-$P$4)*COS($P$4*PI()/2)+$P$3*(A47*$P$7)^(-$P$5)*COS($P$5*PI()/2)</f>
        <v>56.498210603651607</v>
      </c>
      <c r="F47" s="5">
        <f>$P$2*(A47*$P$6)^(-$P$4)*SIN($P$4*PI()/2)+$P$3*(A47*$P$7)^(-$P$5)*SIN($P$5*PI()/2)</f>
        <v>64.509900847517926</v>
      </c>
      <c r="H47" s="1">
        <f t="shared" si="2"/>
        <v>5917730.7778897956</v>
      </c>
      <c r="I47" s="5">
        <f t="shared" si="3"/>
        <v>6756890.5571551379</v>
      </c>
      <c r="J47">
        <f t="shared" si="4"/>
        <v>8981932.2843671255</v>
      </c>
      <c r="K47">
        <f t="shared" si="5"/>
        <v>48.787903680505664</v>
      </c>
      <c r="L47">
        <f t="shared" si="6"/>
        <v>0.14349598772306429</v>
      </c>
      <c r="M47">
        <f t="shared" si="6"/>
        <v>5.6701400920633797E-2</v>
      </c>
    </row>
    <row r="48" spans="1:13">
      <c r="A48">
        <v>1.1299999999999999</v>
      </c>
      <c r="B48" s="1">
        <v>6164400</v>
      </c>
      <c r="C48">
        <v>47.71</v>
      </c>
      <c r="E48" s="5">
        <f>1+$P$2*(A48*$P$6)^(-$P$4)*COS($P$4*PI()/2)+$P$3*(A48*$P$7)^(-$P$5)*COS($P$5*PI()/2)</f>
        <v>69.628227841679646</v>
      </c>
      <c r="F48" s="5">
        <f>$P$2*(A48*$P$6)^(-$P$4)*SIN($P$4*PI()/2)+$P$3*(A48*$P$7)^(-$P$5)*SIN($P$5*PI()/2)</f>
        <v>87.098676113377593</v>
      </c>
      <c r="H48" s="1">
        <f t="shared" si="2"/>
        <v>4313046.1867150823</v>
      </c>
      <c r="I48" s="5">
        <f t="shared" si="3"/>
        <v>5395234.4404472085</v>
      </c>
      <c r="J48">
        <f t="shared" si="4"/>
        <v>6907309.3224587254</v>
      </c>
      <c r="K48">
        <f t="shared" si="5"/>
        <v>51.36053921053243</v>
      </c>
      <c r="L48">
        <f t="shared" si="6"/>
        <v>0.12051607982264705</v>
      </c>
      <c r="M48">
        <f t="shared" si="6"/>
        <v>7.6515179428472621E-2</v>
      </c>
    </row>
    <row r="49" spans="1:13">
      <c r="A49">
        <v>0.70699999999999996</v>
      </c>
      <c r="B49" s="1">
        <v>4797400</v>
      </c>
      <c r="C49">
        <v>49.34</v>
      </c>
      <c r="E49" s="5">
        <f>1+$P$2*(A49*$P$6)^(-$P$4)*COS($P$4*PI()/2)+$P$3*(A49*$P$7)^(-$P$5)*COS($P$5*PI()/2)</f>
        <v>86.13602235831658</v>
      </c>
      <c r="F49" s="5">
        <f>$P$2*(A49*$P$6)^(-$P$4)*SIN($P$4*PI()/2)+$P$3*(A49*$P$7)^(-$P$5)*SIN($P$5*PI()/2)</f>
        <v>118.54813285310632</v>
      </c>
      <c r="H49" s="1">
        <f t="shared" si="2"/>
        <v>3089652.4695074996</v>
      </c>
      <c r="I49" s="5">
        <f t="shared" si="3"/>
        <v>4252257.318099143</v>
      </c>
      <c r="J49">
        <f t="shared" si="4"/>
        <v>5256200.5937427375</v>
      </c>
      <c r="K49">
        <f t="shared" si="5"/>
        <v>53.998177265682266</v>
      </c>
      <c r="L49">
        <f t="shared" si="6"/>
        <v>9.5635259461945538E-2</v>
      </c>
      <c r="M49">
        <f t="shared" si="6"/>
        <v>9.4409754067334054E-2</v>
      </c>
    </row>
    <row r="50" spans="1:13">
      <c r="A50">
        <v>0.441</v>
      </c>
      <c r="B50" s="1">
        <v>3701500</v>
      </c>
      <c r="C50">
        <v>50.99</v>
      </c>
      <c r="E50" s="5">
        <f>1+$P$2*(A50*$P$6)^(-$P$4)*COS($P$4*PI()/2)+$P$3*(A50*$P$7)^(-$P$5)*COS($P$5*PI()/2)</f>
        <v>107.58208247906968</v>
      </c>
      <c r="F50" s="5">
        <f>$P$2*(A50*$P$6)^(-$P$4)*SIN($P$4*PI()/2)+$P$3*(A50*$P$7)^(-$P$5)*SIN($P$5*PI()/2)</f>
        <v>163.70879286074444</v>
      </c>
      <c r="H50" s="1">
        <f t="shared" si="2"/>
        <v>2159317.7836287864</v>
      </c>
      <c r="I50" s="5">
        <f t="shared" si="3"/>
        <v>3285856.7115893192</v>
      </c>
      <c r="J50">
        <f t="shared" si="4"/>
        <v>3931858.0365766142</v>
      </c>
      <c r="K50">
        <f t="shared" si="5"/>
        <v>56.688875769066208</v>
      </c>
      <c r="L50">
        <f t="shared" si="6"/>
        <v>6.2233698926547142E-2</v>
      </c>
      <c r="M50">
        <f t="shared" si="6"/>
        <v>0.11176457676144745</v>
      </c>
    </row>
    <row r="51" spans="1:13">
      <c r="A51">
        <v>0.27400000000000002</v>
      </c>
      <c r="B51" s="1">
        <v>2825300</v>
      </c>
      <c r="C51">
        <v>52.68</v>
      </c>
      <c r="E51" s="5">
        <f>1+$P$2*(A51*$P$6)^(-$P$4)*COS($P$4*PI()/2)+$P$3*(A51*$P$7)^(-$P$5)*COS($P$5*PI()/2)</f>
        <v>135.88870158913105</v>
      </c>
      <c r="F51" s="5">
        <f>$P$2*(A51*$P$6)^(-$P$4)*SIN($P$4*PI()/2)+$P$3*(A51*$P$7)^(-$P$5)*SIN($P$5*PI()/2)</f>
        <v>229.41280051418371</v>
      </c>
      <c r="H51" s="1">
        <f t="shared" si="2"/>
        <v>1472168.0703853653</v>
      </c>
      <c r="I51" s="5">
        <f t="shared" si="3"/>
        <v>2485373.6617178917</v>
      </c>
      <c r="J51">
        <f t="shared" si="4"/>
        <v>2888660.7737536733</v>
      </c>
      <c r="K51">
        <f t="shared" si="5"/>
        <v>59.360354326162167</v>
      </c>
      <c r="L51">
        <f t="shared" si="6"/>
        <v>2.2426210934652357E-2</v>
      </c>
      <c r="M51">
        <f t="shared" si="6"/>
        <v>0.12681006693550051</v>
      </c>
    </row>
    <row r="52" spans="1:13">
      <c r="A52">
        <v>0.17100000000000001</v>
      </c>
      <c r="B52" s="1">
        <v>2138300</v>
      </c>
      <c r="C52">
        <v>54.39</v>
      </c>
      <c r="E52" s="5">
        <f>1+$P$2*(A52*$P$6)^(-$P$4)*COS($P$4*PI()/2)+$P$3*(A52*$P$7)^(-$P$5)*COS($P$5*PI()/2)</f>
        <v>173.05698434707375</v>
      </c>
      <c r="F52" s="5">
        <f>$P$2*(A52*$P$6)^(-$P$4)*SIN($P$4*PI()/2)+$P$3*(A52*$P$7)^(-$P$5)*SIN($P$5*PI()/2)</f>
        <v>323.99488662674418</v>
      </c>
      <c r="H52" s="1">
        <f t="shared" si="2"/>
        <v>987932.59602228063</v>
      </c>
      <c r="I52" s="5">
        <f t="shared" si="3"/>
        <v>1849593.7084004565</v>
      </c>
      <c r="J52">
        <f t="shared" si="4"/>
        <v>2096904.3136103936</v>
      </c>
      <c r="K52">
        <f t="shared" si="5"/>
        <v>61.891768030126414</v>
      </c>
      <c r="L52">
        <f t="shared" si="6"/>
        <v>1.93591574566742E-2</v>
      </c>
      <c r="M52">
        <f t="shared" si="6"/>
        <v>0.13792550156511149</v>
      </c>
    </row>
    <row r="53" spans="1:13">
      <c r="A53">
        <v>0.107</v>
      </c>
      <c r="B53" s="1">
        <v>1603700</v>
      </c>
      <c r="C53">
        <v>56.12</v>
      </c>
      <c r="E53" s="5">
        <f>1+$P$2*(A53*$P$6)^(-$P$4)*COS($P$4*PI()/2)+$P$3*(A53*$P$7)^(-$P$5)*COS($P$5*PI()/2)</f>
        <v>222.58290928712887</v>
      </c>
      <c r="F53" s="5">
        <f>$P$2*(A53*$P$6)^(-$P$4)*SIN($P$4*PI()/2)+$P$3*(A53*$P$7)^(-$P$5)*SIN($P$5*PI()/2)</f>
        <v>461.15532520347398</v>
      </c>
      <c r="H53" s="1">
        <f t="shared" si="2"/>
        <v>653831.64659584092</v>
      </c>
      <c r="I53" s="5">
        <f t="shared" si="3"/>
        <v>1354632.0630811502</v>
      </c>
      <c r="J53">
        <f t="shared" si="4"/>
        <v>1504168.8231105315</v>
      </c>
      <c r="K53">
        <f t="shared" si="5"/>
        <v>64.235085816089438</v>
      </c>
      <c r="L53">
        <f t="shared" si="6"/>
        <v>6.2063463795889784E-2</v>
      </c>
      <c r="M53">
        <f t="shared" si="6"/>
        <v>0.14460238446346116</v>
      </c>
    </row>
    <row r="54" spans="1:13">
      <c r="A54">
        <v>6.6400000000000001E-2</v>
      </c>
      <c r="B54" s="1">
        <v>1188700</v>
      </c>
      <c r="C54">
        <v>57.85</v>
      </c>
      <c r="E54" s="5">
        <f>1+$P$2*(A54*$P$6)^(-$P$4)*COS($P$4*PI()/2)+$P$3*(A54*$P$7)^(-$P$5)*COS($P$5*PI()/2)</f>
        <v>291.14011758533684</v>
      </c>
      <c r="F54" s="5">
        <f>$P$2*(A54*$P$6)^(-$P$4)*SIN($P$4*PI()/2)+$P$3*(A54*$P$7)^(-$P$5)*SIN($P$5*PI()/2)</f>
        <v>666.33787011367849</v>
      </c>
      <c r="H54" s="1">
        <f t="shared" si="2"/>
        <v>424087.36706982541</v>
      </c>
      <c r="I54" s="5">
        <f t="shared" si="3"/>
        <v>970616.74378350086</v>
      </c>
      <c r="J54">
        <f t="shared" si="4"/>
        <v>1059219.9763132788</v>
      </c>
      <c r="K54">
        <f t="shared" si="5"/>
        <v>66.398248330135999</v>
      </c>
      <c r="L54">
        <f t="shared" si="6"/>
        <v>0.10892573709659395</v>
      </c>
      <c r="M54">
        <f t="shared" si="6"/>
        <v>0.14776574468687981</v>
      </c>
    </row>
    <row r="55" spans="1:13">
      <c r="A55">
        <v>4.1399999999999999E-2</v>
      </c>
      <c r="B55">
        <v>871680</v>
      </c>
      <c r="C55">
        <v>59.6</v>
      </c>
      <c r="E55" s="5">
        <f>1+$P$2*(A55*$P$6)^(-$P$4)*COS($P$4*PI()/2)+$P$3*(A55*$P$7)^(-$P$5)*COS($P$5*PI()/2)</f>
        <v>384.74469915187791</v>
      </c>
      <c r="F55" s="5">
        <f>$P$2*(A55*$P$6)^(-$P$4)*SIN($P$4*PI()/2)+$P$3*(A55*$P$7)^(-$P$5)*SIN($P$5*PI()/2)</f>
        <v>966.6413167523649</v>
      </c>
      <c r="H55" s="1">
        <f t="shared" si="2"/>
        <v>273775.32765648596</v>
      </c>
      <c r="I55" s="5">
        <f t="shared" si="3"/>
        <v>687839.34854345617</v>
      </c>
      <c r="J55">
        <f t="shared" si="4"/>
        <v>740321.4838420552</v>
      </c>
      <c r="K55">
        <f t="shared" si="5"/>
        <v>68.296346615156295</v>
      </c>
      <c r="L55">
        <f t="shared" si="6"/>
        <v>0.1506958013926496</v>
      </c>
      <c r="M55">
        <f t="shared" si="6"/>
        <v>0.14591185595899822</v>
      </c>
    </row>
    <row r="56" spans="1:13">
      <c r="A56">
        <v>2.58E-2</v>
      </c>
      <c r="B56">
        <v>630690</v>
      </c>
      <c r="C56">
        <v>61.34</v>
      </c>
      <c r="E56" s="5">
        <f>1+$P$2*(A56*$P$6)^(-$P$4)*COS($P$4*PI()/2)+$P$3*(A56*$P$7)^(-$P$5)*COS($P$5*PI()/2)</f>
        <v>515.3566757790918</v>
      </c>
      <c r="F56" s="5">
        <f>$P$2*(A56*$P$6)^(-$P$4)*SIN($P$4*PI()/2)+$P$3*(A56*$P$7)^(-$P$5)*SIN($P$5*PI()/2)</f>
        <v>1411.9525274185428</v>
      </c>
      <c r="H56" s="1">
        <f t="shared" si="2"/>
        <v>175700.01558428802</v>
      </c>
      <c r="I56" s="5">
        <f t="shared" si="3"/>
        <v>481375.50696646568</v>
      </c>
      <c r="J56">
        <f t="shared" si="4"/>
        <v>512438.16620499775</v>
      </c>
      <c r="K56">
        <f t="shared" si="5"/>
        <v>69.948132588183242</v>
      </c>
      <c r="L56">
        <f t="shared" si="6"/>
        <v>0.18749597075425686</v>
      </c>
      <c r="M56">
        <f t="shared" si="6"/>
        <v>0.1403347340753707</v>
      </c>
    </row>
    <row r="57" spans="1:13">
      <c r="A57">
        <v>1.61E-2</v>
      </c>
      <c r="B57">
        <v>454110</v>
      </c>
      <c r="C57">
        <v>63.05</v>
      </c>
      <c r="E57" s="5">
        <f>1+$P$2*(A57*$P$6)^(-$P$4)*COS($P$4*PI()/2)+$P$3*(A57*$P$7)^(-$P$5)*COS($P$5*PI()/2)</f>
        <v>698.87552176610006</v>
      </c>
      <c r="F57" s="5">
        <f>$P$2*(A57*$P$6)^(-$P$4)*SIN($P$4*PI()/2)+$P$3*(A57*$P$7)^(-$P$5)*SIN($P$5*PI()/2)</f>
        <v>2071.4533732512614</v>
      </c>
      <c r="H57" s="1">
        <f t="shared" si="2"/>
        <v>112629.04286455926</v>
      </c>
      <c r="I57" s="5">
        <f t="shared" si="3"/>
        <v>333830.27950138319</v>
      </c>
      <c r="J57">
        <f t="shared" si="4"/>
        <v>352317.97684557392</v>
      </c>
      <c r="K57">
        <f t="shared" si="5"/>
        <v>71.356420752570628</v>
      </c>
      <c r="L57">
        <f t="shared" si="6"/>
        <v>0.22415719353114019</v>
      </c>
      <c r="M57">
        <f t="shared" si="6"/>
        <v>0.1317433902073058</v>
      </c>
    </row>
    <row r="58" spans="1:13">
      <c r="A58">
        <v>0.01</v>
      </c>
      <c r="B58">
        <v>326890</v>
      </c>
      <c r="C58">
        <v>64.72</v>
      </c>
      <c r="E58" s="5">
        <f>1+$P$2*(A58*$P$6)^(-$P$4)*COS($P$4*PI()/2)+$P$3*(A58*$P$7)^(-$P$5)*COS($P$5*PI()/2)</f>
        <v>963.06699996888369</v>
      </c>
      <c r="F58" s="5">
        <f>$P$2*(A58*$P$6)^(-$P$4)*SIN($P$4*PI()/2)+$P$3*(A58*$P$7)^(-$P$5)*SIN($P$5*PI()/2)</f>
        <v>3064.7041296793382</v>
      </c>
      <c r="H58" s="1">
        <f t="shared" si="2"/>
        <v>71878.608004357593</v>
      </c>
      <c r="I58" s="5">
        <f t="shared" si="3"/>
        <v>228734.51877561412</v>
      </c>
      <c r="J58">
        <f t="shared" si="4"/>
        <v>239762.41233386827</v>
      </c>
      <c r="K58">
        <f t="shared" si="5"/>
        <v>72.554950804526086</v>
      </c>
      <c r="L58">
        <f t="shared" si="6"/>
        <v>0.26653488227272698</v>
      </c>
      <c r="M58">
        <f t="shared" si="6"/>
        <v>0.12105919042840062</v>
      </c>
    </row>
    <row r="59" spans="1:13">
      <c r="A59">
        <v>2.5</v>
      </c>
      <c r="B59" s="1">
        <v>9516200</v>
      </c>
      <c r="C59">
        <v>48.16</v>
      </c>
      <c r="E59" s="5">
        <f>1+$P$2*(A59*$P$6)^(-$P$4)*COS($P$4*PI()/2)+$P$3*(A59*$P$7)^(-$P$5)*COS($P$5*PI()/2)</f>
        <v>49.334897016425032</v>
      </c>
      <c r="F59" s="5">
        <f>$P$2*(A59*$P$6)^(-$P$4)*SIN($P$4*PI()/2)+$P$3*(A59*$P$7)^(-$P$5)*SIN($P$5*PI()/2)</f>
        <v>53.209791706440413</v>
      </c>
      <c r="H59" s="1">
        <f t="shared" si="2"/>
        <v>7217008.9135509431</v>
      </c>
      <c r="I59" s="5">
        <f t="shared" si="3"/>
        <v>7783852.0855880063</v>
      </c>
      <c r="J59">
        <f t="shared" si="4"/>
        <v>10614780.777226938</v>
      </c>
      <c r="K59">
        <f t="shared" si="5"/>
        <v>47.164027549928171</v>
      </c>
      <c r="L59">
        <f t="shared" si="6"/>
        <v>0.11544322074220151</v>
      </c>
      <c r="M59">
        <f t="shared" si="6"/>
        <v>2.068049107291996E-2</v>
      </c>
    </row>
    <row r="60" spans="1:13">
      <c r="A60">
        <v>1.56</v>
      </c>
      <c r="B60" s="1">
        <v>7643400</v>
      </c>
      <c r="C60">
        <v>49.31</v>
      </c>
      <c r="E60" s="5">
        <f>1+$P$2*(A60*$P$6)^(-$P$4)*COS($P$4*PI()/2)+$P$3*(A60*$P$7)^(-$P$5)*COS($P$5*PI()/2)</f>
        <v>60.40362553045194</v>
      </c>
      <c r="F60" s="5">
        <f>$P$2*(A60*$P$6)^(-$P$4)*SIN($P$4*PI()/2)+$P$3*(A60*$P$7)^(-$P$5)*SIN($P$5*PI()/2)</f>
        <v>70.984438935727326</v>
      </c>
      <c r="H60" s="1">
        <f t="shared" si="2"/>
        <v>5355410.9639250683</v>
      </c>
      <c r="I60" s="5">
        <f t="shared" si="3"/>
        <v>6293510.3515071953</v>
      </c>
      <c r="J60">
        <f t="shared" si="4"/>
        <v>8263697.6673313165</v>
      </c>
      <c r="K60">
        <f t="shared" si="5"/>
        <v>49.60415107806076</v>
      </c>
      <c r="L60">
        <f t="shared" si="6"/>
        <v>8.1154678197047983E-2</v>
      </c>
      <c r="M60">
        <f t="shared" si="6"/>
        <v>5.9653432987377252E-3</v>
      </c>
    </row>
    <row r="61" spans="1:13">
      <c r="A61">
        <v>0.97</v>
      </c>
      <c r="B61" s="1">
        <v>5953200</v>
      </c>
      <c r="C61">
        <v>50.65</v>
      </c>
      <c r="E61" s="5">
        <f>1+$P$2*(A61*$P$6)^(-$P$4)*COS($P$4*PI()/2)+$P$3*(A61*$P$7)^(-$P$5)*COS($P$5*PI()/2)</f>
        <v>74.560567118900323</v>
      </c>
      <c r="F61" s="5">
        <f>$P$2*(A61*$P$6)^(-$P$4)*SIN($P$4*PI()/2)+$P$3*(A61*$P$7)^(-$P$5)*SIN($P$5*PI()/2)</f>
        <v>96.160621958325635</v>
      </c>
      <c r="H61" s="1">
        <f t="shared" si="2"/>
        <v>3878700.9335656767</v>
      </c>
      <c r="I61" s="5">
        <f t="shared" si="3"/>
        <v>5002353.2354204375</v>
      </c>
      <c r="J61">
        <f t="shared" si="4"/>
        <v>6329917.7580727357</v>
      </c>
      <c r="K61">
        <f t="shared" si="5"/>
        <v>52.210885422594842</v>
      </c>
      <c r="L61">
        <f t="shared" si="6"/>
        <v>6.3279876045275768E-2</v>
      </c>
      <c r="M61">
        <f t="shared" si="6"/>
        <v>3.0817086329611915E-2</v>
      </c>
    </row>
    <row r="62" spans="1:13">
      <c r="A62">
        <v>0.60499999999999998</v>
      </c>
      <c r="B62" s="1">
        <v>4564100</v>
      </c>
      <c r="C62">
        <v>52.12</v>
      </c>
      <c r="E62" s="5">
        <f>1+$P$2*(A62*$P$6)^(-$P$4)*COS($P$4*PI()/2)+$P$3*(A62*$P$7)^(-$P$5)*COS($P$5*PI()/2)</f>
        <v>92.60634062947112</v>
      </c>
      <c r="F62" s="5">
        <f>$P$2*(A62*$P$6)^(-$P$4)*SIN($P$4*PI()/2)+$P$3*(A62*$P$7)^(-$P$5)*SIN($P$5*PI()/2)</f>
        <v>131.69764105446029</v>
      </c>
      <c r="H62" s="1">
        <f t="shared" si="2"/>
        <v>2751828.5232624202</v>
      </c>
      <c r="I62" s="5">
        <f t="shared" si="3"/>
        <v>3913439.6482642815</v>
      </c>
      <c r="J62">
        <f t="shared" si="4"/>
        <v>4784095.5364674209</v>
      </c>
      <c r="K62">
        <f t="shared" si="5"/>
        <v>54.886114944362383</v>
      </c>
      <c r="L62">
        <f t="shared" si="6"/>
        <v>4.8201296305387893E-2</v>
      </c>
      <c r="M62">
        <f t="shared" si="6"/>
        <v>5.3072044212632112E-2</v>
      </c>
    </row>
    <row r="63" spans="1:13">
      <c r="A63">
        <v>0.3765</v>
      </c>
      <c r="B63" s="1">
        <v>3462400</v>
      </c>
      <c r="C63">
        <v>53.6</v>
      </c>
      <c r="E63" s="5">
        <f>1+$P$2*(A63*$P$6)^(-$P$4)*COS($P$4*PI()/2)+$P$3*(A63*$P$7)^(-$P$5)*COS($P$5*PI()/2)</f>
        <v>116.13595125983156</v>
      </c>
      <c r="F63" s="5">
        <f>$P$2*(A63*$P$6)^(-$P$4)*SIN($P$4*PI()/2)+$P$3*(A63*$P$7)^(-$P$5)*SIN($P$5*PI()/2)</f>
        <v>182.8950707411681</v>
      </c>
      <c r="H63" s="1">
        <f t="shared" si="2"/>
        <v>1905722.2614914649</v>
      </c>
      <c r="I63" s="5">
        <f t="shared" si="3"/>
        <v>3001199.9217080842</v>
      </c>
      <c r="J63">
        <f t="shared" si="4"/>
        <v>3555134.0773597769</v>
      </c>
      <c r="K63">
        <f t="shared" si="5"/>
        <v>57.584992641699337</v>
      </c>
      <c r="L63">
        <f t="shared" si="6"/>
        <v>2.6783178535055727E-2</v>
      </c>
      <c r="M63">
        <f t="shared" si="6"/>
        <v>7.4346877643644324E-2</v>
      </c>
    </row>
    <row r="64" spans="1:13">
      <c r="A64">
        <v>0.23449999999999999</v>
      </c>
      <c r="B64" s="1">
        <v>2602800</v>
      </c>
      <c r="C64">
        <v>55.14</v>
      </c>
      <c r="E64" s="5">
        <f>1+$P$2*(A64*$P$6)^(-$P$4)*COS($P$4*PI()/2)+$P$3*(A64*$P$7)^(-$P$5)*COS($P$5*PI()/2)</f>
        <v>147.00640563431716</v>
      </c>
      <c r="F64" s="5">
        <f>$P$2*(A64*$P$6)^(-$P$4)*SIN($P$4*PI()/2)+$P$3*(A64*$P$7)^(-$P$5)*SIN($P$5*PI()/2)</f>
        <v>256.81437941620334</v>
      </c>
      <c r="H64" s="1">
        <f t="shared" si="2"/>
        <v>1293085.3346175586</v>
      </c>
      <c r="I64" s="5">
        <f t="shared" si="3"/>
        <v>2258968.9633529857</v>
      </c>
      <c r="J64">
        <f t="shared" si="4"/>
        <v>2602885.0262727831</v>
      </c>
      <c r="K64">
        <f t="shared" si="5"/>
        <v>60.212194258569397</v>
      </c>
      <c r="L64">
        <f t="shared" si="6"/>
        <v>3.266723251231593E-5</v>
      </c>
      <c r="M64">
        <f t="shared" si="6"/>
        <v>9.1987563630203051E-2</v>
      </c>
    </row>
    <row r="65" spans="1:13">
      <c r="A65">
        <v>0.14599999999999999</v>
      </c>
      <c r="B65" s="1">
        <v>1940400</v>
      </c>
      <c r="C65">
        <v>56.69</v>
      </c>
      <c r="E65" s="5">
        <f>1+$P$2*(A65*$P$6)^(-$P$4)*COS($P$4*PI()/2)+$P$3*(A65*$P$7)^(-$P$5)*COS($P$5*PI()/2)</f>
        <v>188.13701228903079</v>
      </c>
      <c r="F65" s="5">
        <f>$P$2*(A65*$P$6)^(-$P$4)*SIN($P$4*PI()/2)+$P$3*(A65*$P$7)^(-$P$5)*SIN($P$5*PI()/2)</f>
        <v>364.56582684853413</v>
      </c>
      <c r="H65" s="1">
        <f t="shared" si="2"/>
        <v>860992.60663505655</v>
      </c>
      <c r="I65" s="5">
        <f t="shared" si="3"/>
        <v>1668403.6688440868</v>
      </c>
      <c r="J65">
        <f t="shared" si="4"/>
        <v>1877466.1304248977</v>
      </c>
      <c r="K65">
        <f t="shared" si="5"/>
        <v>62.703653933618355</v>
      </c>
      <c r="L65">
        <f t="shared" si="6"/>
        <v>3.2433451646620461E-2</v>
      </c>
      <c r="M65">
        <f t="shared" si="6"/>
        <v>0.10607962486537939</v>
      </c>
    </row>
    <row r="66" spans="1:13">
      <c r="A66">
        <v>9.0999999999999998E-2</v>
      </c>
      <c r="B66" s="1">
        <v>1436200</v>
      </c>
      <c r="C66">
        <v>58.25</v>
      </c>
      <c r="E66" s="5">
        <f>1+$P$2*(A66*$P$6)^(-$P$4)*COS($P$4*PI()/2)+$P$3*(A66*$P$7)^(-$P$5)*COS($P$5*PI()/2)</f>
        <v>243.47420488891322</v>
      </c>
      <c r="F66" s="5">
        <f>$P$2*(A66*$P$6)^(-$P$4)*SIN($P$4*PI()/2)+$P$3*(A66*$P$7)^(-$P$5)*SIN($P$5*PI()/2)</f>
        <v>522.03853434271969</v>
      </c>
      <c r="H66" s="1">
        <f t="shared" si="2"/>
        <v>565184.81736108207</v>
      </c>
      <c r="I66" s="5">
        <f t="shared" si="3"/>
        <v>1211825.5148324843</v>
      </c>
      <c r="J66">
        <f t="shared" si="4"/>
        <v>1337144.3288495431</v>
      </c>
      <c r="K66">
        <f t="shared" si="5"/>
        <v>64.996066065430242</v>
      </c>
      <c r="L66">
        <f t="shared" ref="L66:M81" si="7">ABS((J66-B66)/B66)</f>
        <v>6.8970666446495535E-2</v>
      </c>
      <c r="M66">
        <f t="shared" si="7"/>
        <v>0.11581229296875951</v>
      </c>
    </row>
    <row r="67" spans="1:13">
      <c r="A67">
        <v>5.6500000000000002E-2</v>
      </c>
      <c r="B67" s="1">
        <v>1052900</v>
      </c>
      <c r="C67">
        <v>59.8</v>
      </c>
      <c r="E67" s="5">
        <f>1+$P$2*(A67*$P$6)^(-$P$4)*COS($P$4*PI()/2)+$P$3*(A67*$P$7)^(-$P$5)*COS($P$5*PI()/2)</f>
        <v>319.77287524623262</v>
      </c>
      <c r="F67" s="5">
        <f>$P$2*(A67*$P$6)^(-$P$4)*SIN($P$4*PI()/2)+$P$3*(A67*$P$7)^(-$P$5)*SIN($P$5*PI()/2)</f>
        <v>756.08225910096439</v>
      </c>
      <c r="H67" s="1">
        <f t="shared" ref="H67:H96" si="8">$P$1*E67/(E67^2+F67^2)</f>
        <v>365473.16472923197</v>
      </c>
      <c r="I67" s="5">
        <f t="shared" ref="I67:I96" si="9">$P$1*F67/(E67^2+F67^2)</f>
        <v>864137.6346148114</v>
      </c>
      <c r="J67">
        <f t="shared" ref="J67:J96" si="10">(H67^2+I67^2)^0.5</f>
        <v>938245.42934931559</v>
      </c>
      <c r="K67">
        <f t="shared" ref="K67:K96" si="11">DEGREES(ATAN(I67/H67))</f>
        <v>67.074846792614721</v>
      </c>
      <c r="L67">
        <f t="shared" si="7"/>
        <v>0.10889407412924723</v>
      </c>
      <c r="M67">
        <f t="shared" si="7"/>
        <v>0.12165295639823955</v>
      </c>
    </row>
    <row r="68" spans="1:13">
      <c r="A68">
        <v>3.5349999999999999E-2</v>
      </c>
      <c r="B68">
        <v>766470</v>
      </c>
      <c r="C68">
        <v>61.35</v>
      </c>
      <c r="E68" s="5">
        <f>1+$P$2*(A68*$P$6)^(-$P$4)*COS($P$4*PI()/2)+$P$3*(A68*$P$7)^(-$P$5)*COS($P$5*PI()/2)</f>
        <v>423.58027591637921</v>
      </c>
      <c r="F68" s="5">
        <f>$P$2*(A68*$P$6)^(-$P$4)*SIN($P$4*PI()/2)+$P$3*(A68*$P$7)^(-$P$5)*SIN($P$5*PI()/2)</f>
        <v>1096.3438114586099</v>
      </c>
      <c r="H68" s="1">
        <f t="shared" si="8"/>
        <v>236177.46837943853</v>
      </c>
      <c r="I68" s="5">
        <f t="shared" si="9"/>
        <v>611293.11392883596</v>
      </c>
      <c r="J68">
        <f t="shared" si="10"/>
        <v>655331.26562596834</v>
      </c>
      <c r="K68">
        <f t="shared" si="11"/>
        <v>68.875603974136041</v>
      </c>
      <c r="L68">
        <f t="shared" si="7"/>
        <v>0.14500076242257579</v>
      </c>
      <c r="M68">
        <f t="shared" si="7"/>
        <v>0.12266673144476022</v>
      </c>
    </row>
    <row r="69" spans="1:13">
      <c r="A69">
        <v>2.205E-2</v>
      </c>
      <c r="B69">
        <v>553170</v>
      </c>
      <c r="C69">
        <v>62.87</v>
      </c>
      <c r="E69" s="5">
        <f>1+$P$2*(A69*$P$6)^(-$P$4)*COS($P$4*PI()/2)+$P$3*(A69*$P$7)^(-$P$5)*COS($P$5*PI()/2)</f>
        <v>569.56125290330249</v>
      </c>
      <c r="F69" s="5">
        <f>$P$2*(A69*$P$6)^(-$P$4)*SIN($P$4*PI()/2)+$P$3*(A69*$P$7)^(-$P$5)*SIN($P$5*PI()/2)</f>
        <v>1603.3152513450193</v>
      </c>
      <c r="H69" s="1">
        <f t="shared" si="8"/>
        <v>151533.25033796826</v>
      </c>
      <c r="I69" s="5">
        <f t="shared" si="9"/>
        <v>426566.18601475551</v>
      </c>
      <c r="J69">
        <f t="shared" si="10"/>
        <v>452682.04847239563</v>
      </c>
      <c r="K69">
        <f t="shared" si="11"/>
        <v>70.442941125115581</v>
      </c>
      <c r="L69">
        <f t="shared" si="7"/>
        <v>0.18165835372056396</v>
      </c>
      <c r="M69">
        <f t="shared" si="7"/>
        <v>0.12045397049651001</v>
      </c>
    </row>
    <row r="70" spans="1:13">
      <c r="A70">
        <v>1.37E-2</v>
      </c>
      <c r="B70">
        <v>396180</v>
      </c>
      <c r="C70">
        <v>64.37</v>
      </c>
      <c r="E70" s="5">
        <f>1+$P$2*(A70*$P$6)^(-$P$4)*COS($P$4*PI()/2)+$P$3*(A70*$P$7)^(-$P$5)*COS($P$5*PI()/2)</f>
        <v>777.99535609089685</v>
      </c>
      <c r="F70" s="5">
        <f>$P$2*(A70*$P$6)^(-$P$4)*SIN($P$4*PI()/2)+$P$3*(A70*$P$7)^(-$P$5)*SIN($P$5*PI()/2)</f>
        <v>2364.4435670515832</v>
      </c>
      <c r="H70" s="1">
        <f t="shared" si="8"/>
        <v>96714.978512671078</v>
      </c>
      <c r="I70" s="5">
        <f t="shared" si="9"/>
        <v>293931.2002205574</v>
      </c>
      <c r="J70">
        <f t="shared" si="10"/>
        <v>309433.89848528849</v>
      </c>
      <c r="K70">
        <f t="shared" si="11"/>
        <v>71.786751740939977</v>
      </c>
      <c r="L70">
        <f t="shared" si="7"/>
        <v>0.21895628632114572</v>
      </c>
      <c r="M70">
        <f t="shared" si="7"/>
        <v>0.11522062670405424</v>
      </c>
    </row>
    <row r="71" spans="1:13">
      <c r="A71">
        <v>8.5500000000000003E-3</v>
      </c>
      <c r="B71">
        <v>281410</v>
      </c>
      <c r="C71">
        <v>65.87</v>
      </c>
      <c r="E71" s="5">
        <f>1+$P$2*(A71*$P$6)^(-$P$4)*COS($P$4*PI()/2)+$P$3*(A71*$P$7)^(-$P$5)*COS($P$5*PI()/2)</f>
        <v>1073.1525775269995</v>
      </c>
      <c r="F71" s="5">
        <f>$P$2*(A71*$P$6)^(-$P$4)*SIN($P$4*PI()/2)+$P$3*(A71*$P$7)^(-$P$5)*SIN($P$5*PI()/2)</f>
        <v>3489.2043265778702</v>
      </c>
      <c r="H71" s="1">
        <f t="shared" si="8"/>
        <v>62026.043851764531</v>
      </c>
      <c r="I71" s="5">
        <f t="shared" si="9"/>
        <v>201668.93794991658</v>
      </c>
      <c r="J71">
        <f t="shared" si="10"/>
        <v>210991.92081629173</v>
      </c>
      <c r="K71">
        <f t="shared" si="11"/>
        <v>72.904002889369508</v>
      </c>
      <c r="L71">
        <f t="shared" si="7"/>
        <v>0.25023303785831441</v>
      </c>
      <c r="M71">
        <f t="shared" si="7"/>
        <v>0.10678613768588892</v>
      </c>
    </row>
    <row r="72" spans="1:13">
      <c r="A72">
        <v>5.3499999999999997E-3</v>
      </c>
      <c r="B72">
        <v>198040</v>
      </c>
      <c r="C72">
        <v>67.38</v>
      </c>
      <c r="E72" s="5">
        <f>1+$P$2*(A72*$P$6)^(-$P$4)*COS($P$4*PI()/2)+$P$3*(A72*$P$7)^(-$P$5)*COS($P$5*PI()/2)</f>
        <v>1495.2090374240793</v>
      </c>
      <c r="F72" s="5">
        <f>$P$2*(A72*$P$6)^(-$P$4)*SIN($P$4*PI()/2)+$P$3*(A72*$P$7)^(-$P$5)*SIN($P$5*PI()/2)</f>
        <v>5155.8686836524175</v>
      </c>
      <c r="H72" s="1">
        <f t="shared" si="8"/>
        <v>39962.034985938459</v>
      </c>
      <c r="I72" s="5">
        <f t="shared" si="9"/>
        <v>137799.46453104838</v>
      </c>
      <c r="J72">
        <f t="shared" si="10"/>
        <v>143477.02486900482</v>
      </c>
      <c r="K72">
        <f t="shared" si="11"/>
        <v>73.827768008171034</v>
      </c>
      <c r="L72">
        <f t="shared" si="7"/>
        <v>0.27551492188949295</v>
      </c>
      <c r="M72">
        <f t="shared" si="7"/>
        <v>9.5692609204081916E-2</v>
      </c>
    </row>
    <row r="73" spans="1:13">
      <c r="A73">
        <v>3.32E-3</v>
      </c>
      <c r="B73">
        <v>137760</v>
      </c>
      <c r="C73">
        <v>68.900000000000006</v>
      </c>
      <c r="E73" s="5">
        <f>1+$P$2*(A73*$P$6)^(-$P$4)*COS($P$4*PI()/2)+$P$3*(A73*$P$7)^(-$P$5)*COS($P$5*PI()/2)</f>
        <v>2119.0258091236792</v>
      </c>
      <c r="F73" s="5">
        <f>$P$2*(A73*$P$6)^(-$P$4)*SIN($P$4*PI()/2)+$P$3*(A73*$P$7)^(-$P$5)*SIN($P$5*PI()/2)</f>
        <v>7694.0450232017893</v>
      </c>
      <c r="H73" s="1">
        <f t="shared" si="8"/>
        <v>25626.753547407792</v>
      </c>
      <c r="I73" s="5">
        <f t="shared" si="9"/>
        <v>93049.076959469676</v>
      </c>
      <c r="J73">
        <f t="shared" si="10"/>
        <v>96513.52869100211</v>
      </c>
      <c r="K73">
        <f t="shared" si="11"/>
        <v>74.601850003991174</v>
      </c>
      <c r="L73">
        <f t="shared" si="7"/>
        <v>0.29940818313732498</v>
      </c>
      <c r="M73">
        <f t="shared" si="7"/>
        <v>8.2755442728463982E-2</v>
      </c>
    </row>
    <row r="74" spans="1:13">
      <c r="A74">
        <v>2.0699999999999998E-3</v>
      </c>
      <c r="B74">
        <v>94658</v>
      </c>
      <c r="C74">
        <v>70.44</v>
      </c>
      <c r="E74" s="5">
        <f>1+$P$2*(A74*$P$6)^(-$P$4)*COS($P$4*PI()/2)+$P$3*(A74*$P$7)^(-$P$5)*COS($P$5*PI()/2)</f>
        <v>3022.8429817511114</v>
      </c>
      <c r="F74" s="5">
        <f>$P$2*(A74*$P$6)^(-$P$4)*SIN($P$4*PI()/2)+$P$3*(A74*$P$7)^(-$P$5)*SIN($P$5*PI()/2)</f>
        <v>11463.657192515004</v>
      </c>
      <c r="H74" s="1">
        <f t="shared" si="8"/>
        <v>16565.11528685029</v>
      </c>
      <c r="I74" s="5">
        <f t="shared" si="9"/>
        <v>62820.597745019397</v>
      </c>
      <c r="J74">
        <f t="shared" si="10"/>
        <v>64967.919356465296</v>
      </c>
      <c r="K74">
        <f t="shared" si="11"/>
        <v>75.227969130663709</v>
      </c>
      <c r="L74">
        <f t="shared" si="7"/>
        <v>0.31365632744759769</v>
      </c>
      <c r="M74">
        <f t="shared" si="7"/>
        <v>6.797230452390278E-2</v>
      </c>
    </row>
    <row r="75" spans="1:13">
      <c r="A75">
        <v>1.2899999999999999E-3</v>
      </c>
      <c r="B75">
        <v>64598</v>
      </c>
      <c r="C75">
        <v>71.98</v>
      </c>
      <c r="E75" s="5">
        <f>1+$P$2*(A75*$P$6)^(-$P$4)*COS($P$4*PI()/2)+$P$3*(A75*$P$7)^(-$P$5)*COS($P$5*PI()/2)</f>
        <v>4351.9028474423321</v>
      </c>
      <c r="F75" s="5">
        <f>$P$2*(A75*$P$6)^(-$P$4)*SIN($P$4*PI()/2)+$P$3*(A75*$P$7)^(-$P$5)*SIN($P$5*PI()/2)</f>
        <v>17120.104123223693</v>
      </c>
      <c r="H75" s="1">
        <f t="shared" si="8"/>
        <v>10742.172145308199</v>
      </c>
      <c r="I75" s="5">
        <f t="shared" si="9"/>
        <v>42259.009928347572</v>
      </c>
      <c r="J75">
        <f t="shared" si="10"/>
        <v>43602.960708231891</v>
      </c>
      <c r="K75">
        <f t="shared" si="11"/>
        <v>75.7375812909617</v>
      </c>
      <c r="L75">
        <f t="shared" si="7"/>
        <v>0.32501067048156457</v>
      </c>
      <c r="M75">
        <f t="shared" si="7"/>
        <v>5.2203129910554258E-2</v>
      </c>
    </row>
    <row r="76" spans="1:13">
      <c r="A76" s="1">
        <v>8.0500000000000005E-4</v>
      </c>
      <c r="B76">
        <v>43960</v>
      </c>
      <c r="C76">
        <v>73.489999999999995</v>
      </c>
      <c r="E76" s="5">
        <f>1+$P$2*(A76*$P$6)^(-$P$4)*COS($P$4*PI()/2)+$P$3*(A76*$P$7)^(-$P$5)*COS($P$5*PI()/2)</f>
        <v>6306.6866820257019</v>
      </c>
      <c r="F76" s="5">
        <f>$P$2*(A76*$P$6)^(-$P$4)*SIN($P$4*PI()/2)+$P$3*(A76*$P$7)^(-$P$5)*SIN($P$5*PI()/2)</f>
        <v>25577.857416490242</v>
      </c>
      <c r="H76" s="1">
        <f t="shared" si="8"/>
        <v>6999.3892777100145</v>
      </c>
      <c r="I76" s="5">
        <f t="shared" si="9"/>
        <v>28387.232468360598</v>
      </c>
      <c r="J76">
        <f t="shared" si="10"/>
        <v>29237.414685188363</v>
      </c>
      <c r="K76">
        <f t="shared" si="11"/>
        <v>76.148965880144218</v>
      </c>
      <c r="L76">
        <f t="shared" si="7"/>
        <v>0.33490867413129294</v>
      </c>
      <c r="M76">
        <f t="shared" si="7"/>
        <v>3.6181329162392473E-2</v>
      </c>
    </row>
    <row r="77" spans="1:13">
      <c r="A77" s="1">
        <v>5.0000000000000001E-4</v>
      </c>
      <c r="B77">
        <v>29576</v>
      </c>
      <c r="C77" t="s">
        <v>18</v>
      </c>
      <c r="E77" s="5">
        <f>1+$P$2*(A77*$P$6)^(-$P$4)*COS($P$4*PI()/2)+$P$3*(A77*$P$7)^(-$P$5)*COS($P$5*PI()/2)</f>
        <v>9234.0602706910486</v>
      </c>
      <c r="F77" s="5">
        <f>$P$2*(A77*$P$6)^(-$P$4)*SIN($P$4*PI()/2)+$P$3*(A77*$P$7)^(-$P$5)*SIN($P$5*PI()/2)</f>
        <v>38414.965512770359</v>
      </c>
      <c r="H77" s="1">
        <f t="shared" si="8"/>
        <v>4556.329464456232</v>
      </c>
      <c r="I77" s="5">
        <f t="shared" si="9"/>
        <v>18954.959585595901</v>
      </c>
      <c r="J77">
        <f t="shared" si="10"/>
        <v>19494.887306169428</v>
      </c>
      <c r="K77">
        <f t="shared" si="11"/>
        <v>76.483863976872129</v>
      </c>
      <c r="L77">
        <f t="shared" si="7"/>
        <v>0.34085450006189383</v>
      </c>
    </row>
    <row r="78" spans="1:13">
      <c r="A78">
        <v>0.2</v>
      </c>
      <c r="B78" s="1">
        <v>1765700</v>
      </c>
      <c r="C78" t="s">
        <v>18</v>
      </c>
      <c r="E78" s="5">
        <f>1+$P$2*(A78*$P$6)^(-$P$4)*COS($P$4*PI()/2)+$P$3*(A78*$P$7)^(-$P$5)*COS($P$5*PI()/2)</f>
        <v>159.50445927113773</v>
      </c>
      <c r="F78" s="5">
        <f>$P$2*(A78*$P$6)^(-$P$4)*SIN($P$4*PI()/2)+$P$3*(A78*$P$7)^(-$P$5)*SIN($P$5*PI()/2)</f>
        <v>288.55444028689539</v>
      </c>
      <c r="H78" s="1">
        <f t="shared" si="8"/>
        <v>1130162.7869790411</v>
      </c>
      <c r="I78" s="5">
        <f t="shared" si="9"/>
        <v>2044541.5251711716</v>
      </c>
      <c r="J78">
        <f t="shared" si="10"/>
        <v>2336111.7210487803</v>
      </c>
      <c r="K78">
        <f t="shared" si="11"/>
        <v>61.067465380913795</v>
      </c>
      <c r="L78">
        <f t="shared" si="7"/>
        <v>0.32305132301567663</v>
      </c>
    </row>
    <row r="79" spans="1:13">
      <c r="A79">
        <v>0.12479999999999999</v>
      </c>
      <c r="B79" s="1">
        <v>1667600</v>
      </c>
      <c r="C79">
        <v>65.61</v>
      </c>
      <c r="E79" s="5">
        <f>1+$P$2*(A79*$P$6)^(-$P$4)*COS($P$4*PI()/2)+$P$3*(A79*$P$7)^(-$P$5)*COS($P$5*PI()/2)</f>
        <v>204.6704225622567</v>
      </c>
      <c r="F79" s="5">
        <f>$P$2*(A79*$P$6)^(-$P$4)*SIN($P$4*PI()/2)+$P$3*(A79*$P$7)^(-$P$5)*SIN($P$5*PI()/2)</f>
        <v>410.29132278679481</v>
      </c>
      <c r="H79" s="1">
        <f t="shared" si="8"/>
        <v>749862.44731261465</v>
      </c>
      <c r="I79" s="5">
        <f t="shared" si="9"/>
        <v>1503207.2126711479</v>
      </c>
      <c r="J79">
        <f t="shared" si="10"/>
        <v>1679858.8077919602</v>
      </c>
      <c r="K79">
        <f t="shared" si="11"/>
        <v>63.488065799267922</v>
      </c>
      <c r="L79">
        <f t="shared" si="7"/>
        <v>7.3511680210843087E-3</v>
      </c>
      <c r="M79">
        <f t="shared" si="7"/>
        <v>3.2341627811798168E-2</v>
      </c>
    </row>
    <row r="80" spans="1:13">
      <c r="A80">
        <v>7.7600000000000002E-2</v>
      </c>
      <c r="B80" s="1">
        <v>1297700</v>
      </c>
      <c r="C80">
        <v>62.86</v>
      </c>
      <c r="E80" s="5">
        <f>1+$P$2*(A80*$P$6)^(-$P$4)*COS($P$4*PI()/2)+$P$3*(A80*$P$7)^(-$P$5)*COS($P$5*PI()/2)</f>
        <v>266.31283824366301</v>
      </c>
      <c r="F80" s="5">
        <f>$P$2*(A80*$P$6)^(-$P$4)*SIN($P$4*PI()/2)+$P$3*(A80*$P$7)^(-$P$5)*SIN($P$5*PI()/2)</f>
        <v>590.31272598233511</v>
      </c>
      <c r="H80" s="1">
        <f t="shared" si="8"/>
        <v>489092.91818790417</v>
      </c>
      <c r="I80" s="5">
        <f t="shared" si="9"/>
        <v>1084130.1369406551</v>
      </c>
      <c r="J80">
        <f t="shared" si="10"/>
        <v>1189348.5765092266</v>
      </c>
      <c r="K80">
        <f t="shared" si="11"/>
        <v>65.718028175243688</v>
      </c>
      <c r="L80">
        <f t="shared" si="7"/>
        <v>8.3494970710313185E-2</v>
      </c>
      <c r="M80">
        <f t="shared" si="7"/>
        <v>4.5466563398722383E-2</v>
      </c>
    </row>
    <row r="81" spans="1:13">
      <c r="A81">
        <v>4.8399999999999999E-2</v>
      </c>
      <c r="B81">
        <v>960460</v>
      </c>
      <c r="C81">
        <v>62.7</v>
      </c>
      <c r="E81" s="5">
        <f>1+$P$2*(A81*$P$6)^(-$P$4)*COS($P$4*PI()/2)+$P$3*(A81*$P$7)^(-$P$5)*COS($P$5*PI()/2)</f>
        <v>350.35399209108499</v>
      </c>
      <c r="F81" s="5">
        <f>$P$2*(A81*$P$6)^(-$P$4)*SIN($P$4*PI()/2)+$P$3*(A81*$P$7)^(-$P$5)*SIN($P$5*PI()/2)</f>
        <v>854.0891432269965</v>
      </c>
      <c r="H81" s="1">
        <f t="shared" si="8"/>
        <v>316647.69842998323</v>
      </c>
      <c r="I81" s="5">
        <f t="shared" si="9"/>
        <v>771920.30792260647</v>
      </c>
      <c r="J81">
        <f t="shared" si="10"/>
        <v>834342.09213267977</v>
      </c>
      <c r="K81">
        <f t="shared" si="11"/>
        <v>67.696180996991231</v>
      </c>
      <c r="L81">
        <f t="shared" si="7"/>
        <v>0.13130990136738671</v>
      </c>
      <c r="M81">
        <f t="shared" si="7"/>
        <v>7.9683907448025962E-2</v>
      </c>
    </row>
    <row r="82" spans="1:13">
      <c r="A82">
        <v>3.0120000000000001E-2</v>
      </c>
      <c r="B82">
        <v>691830</v>
      </c>
      <c r="C82">
        <v>63.85</v>
      </c>
      <c r="E82" s="5">
        <f>1+$P$2*(A82*$P$6)^(-$P$4)*COS($P$4*PI()/2)+$P$3*(A82*$P$7)^(-$P$5)*COS($P$5*PI()/2)</f>
        <v>467.64676549893034</v>
      </c>
      <c r="F82" s="5">
        <f>$P$2*(A82*$P$6)^(-$P$4)*SIN($P$4*PI()/2)+$P$3*(A82*$P$7)^(-$P$5)*SIN($P$5*PI()/2)</f>
        <v>1246.4287640245307</v>
      </c>
      <c r="H82" s="1">
        <f t="shared" si="8"/>
        <v>203238.08391623522</v>
      </c>
      <c r="I82" s="5">
        <f t="shared" si="9"/>
        <v>541694.74147470901</v>
      </c>
      <c r="J82">
        <f t="shared" si="10"/>
        <v>578566.25523382751</v>
      </c>
      <c r="K82">
        <f t="shared" si="11"/>
        <v>69.434445260641539</v>
      </c>
      <c r="L82">
        <f t="shared" ref="L82:M101" si="12">ABS((J82-B82)/B82)</f>
        <v>0.16371615102868117</v>
      </c>
      <c r="M82">
        <f t="shared" si="12"/>
        <v>8.7461946133775059E-2</v>
      </c>
    </row>
    <row r="83" spans="1:13">
      <c r="A83">
        <v>1.8759999999999999E-2</v>
      </c>
      <c r="B83">
        <v>493380</v>
      </c>
      <c r="C83">
        <v>65.34</v>
      </c>
      <c r="E83" s="5">
        <f>1+$P$2*(A83*$P$6)^(-$P$4)*COS($P$4*PI()/2)+$P$3*(A83*$P$7)^(-$P$5)*COS($P$5*PI()/2)</f>
        <v>632.24100276036393</v>
      </c>
      <c r="F83" s="5">
        <f>$P$2*(A83*$P$6)^(-$P$4)*SIN($P$4*PI()/2)+$P$3*(A83*$P$7)^(-$P$5)*SIN($P$5*PI()/2)</f>
        <v>1828.3758533514028</v>
      </c>
      <c r="H83" s="1">
        <f t="shared" si="8"/>
        <v>130112.25330022303</v>
      </c>
      <c r="I83" s="5">
        <f t="shared" si="9"/>
        <v>376271.23378683702</v>
      </c>
      <c r="J83">
        <f t="shared" si="10"/>
        <v>398132.18889500754</v>
      </c>
      <c r="K83">
        <f t="shared" si="11"/>
        <v>70.924932709626617</v>
      </c>
      <c r="L83">
        <f t="shared" si="12"/>
        <v>0.19305162573471252</v>
      </c>
      <c r="M83">
        <f t="shared" si="12"/>
        <v>8.5474941990000206E-2</v>
      </c>
    </row>
    <row r="84" spans="1:13">
      <c r="A84">
        <v>1.1679999999999999E-2</v>
      </c>
      <c r="B84">
        <v>348770</v>
      </c>
      <c r="C84">
        <v>66.66</v>
      </c>
      <c r="E84" s="5">
        <f>1+$P$2*(A84*$P$6)^(-$P$4)*COS($P$4*PI()/2)+$P$3*(A84*$P$7)^(-$P$5)*COS($P$5*PI()/2)</f>
        <v>866.23848447917339</v>
      </c>
      <c r="F84" s="5">
        <f>$P$2*(A84*$P$6)^(-$P$4)*SIN($P$4*PI()/2)+$P$3*(A84*$P$7)^(-$P$5)*SIN($P$5*PI()/2)</f>
        <v>2695.9874303768438</v>
      </c>
      <c r="H84" s="1">
        <f t="shared" si="8"/>
        <v>83205.419101872816</v>
      </c>
      <c r="I84" s="5">
        <f t="shared" si="9"/>
        <v>258959.59144872151</v>
      </c>
      <c r="J84">
        <f t="shared" si="10"/>
        <v>271998.55104615365</v>
      </c>
      <c r="K84">
        <f t="shared" si="11"/>
        <v>72.18744670551915</v>
      </c>
      <c r="L84">
        <f t="shared" si="12"/>
        <v>0.22012056356293933</v>
      </c>
      <c r="M84">
        <f t="shared" si="12"/>
        <v>8.2919992582045507E-2</v>
      </c>
    </row>
    <row r="85" spans="1:13">
      <c r="A85">
        <v>7.28E-3</v>
      </c>
      <c r="B85">
        <v>245050</v>
      </c>
      <c r="C85">
        <v>68.010000000000005</v>
      </c>
      <c r="E85" s="5">
        <f>1+$P$2*(A85*$P$6)^(-$P$4)*COS($P$4*PI()/2)+$P$3*(A85*$P$7)^(-$P$5)*COS($P$5*PI()/2)</f>
        <v>1200.8973309654402</v>
      </c>
      <c r="F85" s="5">
        <f>$P$2*(A85*$P$6)^(-$P$4)*SIN($P$4*PI()/2)+$P$3*(A85*$P$7)^(-$P$5)*SIN($P$5*PI()/2)</f>
        <v>3987.7784867730047</v>
      </c>
      <c r="H85" s="1">
        <f t="shared" si="8"/>
        <v>53328.86553523552</v>
      </c>
      <c r="I85" s="5">
        <f t="shared" si="9"/>
        <v>177087.3306333817</v>
      </c>
      <c r="J85">
        <f t="shared" si="10"/>
        <v>184942.93868686061</v>
      </c>
      <c r="K85">
        <f t="shared" si="11"/>
        <v>73.240617161705984</v>
      </c>
      <c r="L85">
        <f t="shared" si="12"/>
        <v>0.2452848859952638</v>
      </c>
      <c r="M85">
        <f t="shared" si="12"/>
        <v>7.6909530388266117E-2</v>
      </c>
    </row>
    <row r="86" spans="1:13">
      <c r="A86">
        <v>4.5199999999999997E-3</v>
      </c>
      <c r="B86">
        <v>170810</v>
      </c>
      <c r="C86">
        <v>69.319999999999993</v>
      </c>
      <c r="E86" s="5">
        <f>1+$P$2*(A86*$P$6)^(-$P$4)*COS($P$4*PI()/2)+$P$3*(A86*$P$7)^(-$P$5)*COS($P$5*PI()/2)</f>
        <v>1689.170152418777</v>
      </c>
      <c r="F86" s="5">
        <f>$P$2*(A86*$P$6)^(-$P$4)*SIN($P$4*PI()/2)+$P$3*(A86*$P$7)^(-$P$5)*SIN($P$5*PI()/2)</f>
        <v>5937.3845075735753</v>
      </c>
      <c r="H86" s="1">
        <f t="shared" si="8"/>
        <v>34142.947424868711</v>
      </c>
      <c r="I86" s="5">
        <f t="shared" si="9"/>
        <v>120011.47829485004</v>
      </c>
      <c r="J86">
        <f t="shared" si="10"/>
        <v>124773.77842067863</v>
      </c>
      <c r="K86">
        <f t="shared" si="11"/>
        <v>74.119087848328121</v>
      </c>
      <c r="L86">
        <f t="shared" si="12"/>
        <v>0.26951713353621781</v>
      </c>
      <c r="M86">
        <f t="shared" si="12"/>
        <v>6.9230926836816628E-2</v>
      </c>
    </row>
    <row r="87" spans="1:13">
      <c r="A87">
        <v>2.8300000000000001E-3</v>
      </c>
      <c r="B87">
        <v>118270</v>
      </c>
      <c r="C87">
        <v>70.63</v>
      </c>
      <c r="E87" s="5">
        <f>1+$P$2*(A87*$P$6)^(-$P$4)*COS($P$4*PI()/2)+$P$3*(A87*$P$7)^(-$P$5)*COS($P$5*PI()/2)</f>
        <v>2386.8651315047487</v>
      </c>
      <c r="F87" s="5">
        <f>$P$2*(A87*$P$6)^(-$P$4)*SIN($P$4*PI()/2)+$P$3*(A87*$P$7)^(-$P$5)*SIN($P$5*PI()/2)</f>
        <v>8802.0795059575175</v>
      </c>
      <c r="H87" s="1">
        <f t="shared" si="8"/>
        <v>22103.484893625631</v>
      </c>
      <c r="I87" s="5">
        <f t="shared" si="9"/>
        <v>81511.363513769058</v>
      </c>
      <c r="J87">
        <f t="shared" si="10"/>
        <v>84455.114861780501</v>
      </c>
      <c r="K87">
        <f t="shared" si="11"/>
        <v>74.827930386586644</v>
      </c>
      <c r="L87">
        <f t="shared" si="12"/>
        <v>0.28591261637118032</v>
      </c>
      <c r="M87">
        <f t="shared" si="12"/>
        <v>5.9435514463919703E-2</v>
      </c>
    </row>
    <row r="88" spans="1:13">
      <c r="A88">
        <v>1.7600000000000001E-3</v>
      </c>
      <c r="B88">
        <v>81354</v>
      </c>
      <c r="C88">
        <v>71.92</v>
      </c>
      <c r="E88" s="5">
        <f>1+$P$2*(A88*$P$6)^(-$P$4)*COS($P$4*PI()/2)+$P$3*(A88*$P$7)^(-$P$5)*COS($P$5*PI()/2)</f>
        <v>3422.1870418201161</v>
      </c>
      <c r="F88" s="5">
        <f>$P$2*(A88*$P$6)^(-$P$4)*SIN($P$4*PI()/2)+$P$3*(A88*$P$7)^(-$P$5)*SIN($P$5*PI()/2)</f>
        <v>13152.033953782582</v>
      </c>
      <c r="H88" s="1">
        <f t="shared" si="8"/>
        <v>14272.025369566159</v>
      </c>
      <c r="I88" s="5">
        <f t="shared" si="9"/>
        <v>54849.767109733308</v>
      </c>
      <c r="J88">
        <f t="shared" si="10"/>
        <v>56676.1648326836</v>
      </c>
      <c r="K88">
        <f t="shared" si="11"/>
        <v>75.414937300513515</v>
      </c>
      <c r="L88">
        <f t="shared" si="12"/>
        <v>0.30333892823114289</v>
      </c>
      <c r="M88">
        <f t="shared" si="12"/>
        <v>4.8594790051633939E-2</v>
      </c>
    </row>
    <row r="89" spans="1:13">
      <c r="A89">
        <v>1.1000000000000001E-3</v>
      </c>
      <c r="B89">
        <v>55613</v>
      </c>
      <c r="C89">
        <v>73.23</v>
      </c>
      <c r="E89" s="5">
        <f>1+$P$2*(A89*$P$6)^(-$P$4)*COS($P$4*PI()/2)+$P$3*(A89*$P$7)^(-$P$5)*COS($P$5*PI()/2)</f>
        <v>4929.1806869212569</v>
      </c>
      <c r="F89" s="5">
        <f>$P$2*(A89*$P$6)^(-$P$4)*SIN($P$4*PI()/2)+$P$3*(A89*$P$7)^(-$P$5)*SIN($P$5*PI()/2)</f>
        <v>19604.306274204693</v>
      </c>
      <c r="H89" s="1">
        <f t="shared" si="8"/>
        <v>9291.1219434339237</v>
      </c>
      <c r="I89" s="5">
        <f t="shared" si="9"/>
        <v>36952.591470902255</v>
      </c>
      <c r="J89">
        <f t="shared" si="10"/>
        <v>38102.742202932815</v>
      </c>
      <c r="K89">
        <f t="shared" si="11"/>
        <v>75.886476828027057</v>
      </c>
      <c r="L89">
        <f t="shared" si="12"/>
        <v>0.31485907606256064</v>
      </c>
      <c r="M89">
        <f t="shared" si="12"/>
        <v>3.6275799918435783E-2</v>
      </c>
    </row>
    <row r="90" spans="1:13">
      <c r="A90" s="1">
        <v>6.8400000000000004E-4</v>
      </c>
      <c r="B90">
        <v>37745</v>
      </c>
      <c r="C90">
        <v>74.569999999999993</v>
      </c>
      <c r="E90" s="5">
        <f>1+$P$2*(A90*$P$6)^(-$P$4)*COS($P$4*PI()/2)+$P$3*(A90*$P$7)^(-$P$5)*COS($P$5*PI()/2)</f>
        <v>7180.2017584209425</v>
      </c>
      <c r="F90" s="5">
        <f>$P$2*(A90*$P$6)^(-$P$4)*SIN($P$4*PI()/2)+$P$3*(A90*$P$7)^(-$P$5)*SIN($P$5*PI()/2)</f>
        <v>29391.532665932682</v>
      </c>
      <c r="H90" s="1">
        <f t="shared" si="8"/>
        <v>6041.3846104566064</v>
      </c>
      <c r="I90" s="5">
        <f t="shared" si="9"/>
        <v>24729.883518586284</v>
      </c>
      <c r="J90">
        <f t="shared" si="10"/>
        <v>25457.129980701036</v>
      </c>
      <c r="K90">
        <f t="shared" si="11"/>
        <v>76.271816712092502</v>
      </c>
      <c r="L90">
        <f t="shared" si="12"/>
        <v>0.32554960973106273</v>
      </c>
      <c r="M90">
        <f t="shared" si="12"/>
        <v>2.2821734103426427E-2</v>
      </c>
    </row>
    <row r="91" spans="1:13">
      <c r="A91" s="1">
        <v>4.28E-4</v>
      </c>
      <c r="B91">
        <v>25396</v>
      </c>
      <c r="C91">
        <v>75.930000000000007</v>
      </c>
      <c r="E91" s="5">
        <f>1+$P$2*(A91*$P$6)^(-$P$4)*COS($P$4*PI()/2)+$P$3*(A91*$P$7)^(-$P$5)*COS($P$5*PI()/2)</f>
        <v>10471.390203358143</v>
      </c>
      <c r="F91" s="5">
        <f>$P$2*(A91*$P$6)^(-$P$4)*SIN($P$4*PI()/2)+$P$3*(A91*$P$7)^(-$P$5)*SIN($P$5*PI()/2)</f>
        <v>43880.403404622797</v>
      </c>
      <c r="H91" s="1">
        <f t="shared" si="8"/>
        <v>3963.0461999750528</v>
      </c>
      <c r="I91" s="5">
        <f t="shared" si="9"/>
        <v>16607.161283159279</v>
      </c>
      <c r="J91">
        <f t="shared" si="10"/>
        <v>17073.474780137793</v>
      </c>
      <c r="K91">
        <f t="shared" si="11"/>
        <v>76.578251037778941</v>
      </c>
      <c r="L91">
        <f t="shared" si="12"/>
        <v>0.3277100811097105</v>
      </c>
      <c r="M91">
        <f t="shared" si="12"/>
        <v>8.5374823887650973E-3</v>
      </c>
    </row>
    <row r="92" spans="1:13">
      <c r="A92" s="1">
        <v>2.656E-4</v>
      </c>
      <c r="B92">
        <v>16914</v>
      </c>
      <c r="C92">
        <v>77.290000000000006</v>
      </c>
      <c r="E92" s="5">
        <f>1+$P$2*(A92*$P$6)^(-$P$4)*COS($P$4*PI()/2)+$P$3*(A92*$P$7)^(-$P$5)*COS($P$5*PI()/2)</f>
        <v>15454.543510022177</v>
      </c>
      <c r="F92" s="5">
        <f>$P$2*(A92*$P$6)^(-$P$4)*SIN($P$4*PI()/2)+$P$3*(A92*$P$7)^(-$P$5)*SIN($P$5*PI()/2)</f>
        <v>66040.145878474112</v>
      </c>
      <c r="H92" s="1">
        <f t="shared" si="8"/>
        <v>2587.6397753024894</v>
      </c>
      <c r="I92" s="5">
        <f t="shared" si="9"/>
        <v>11057.467218691932</v>
      </c>
      <c r="J92">
        <f t="shared" si="10"/>
        <v>11356.20803345792</v>
      </c>
      <c r="K92">
        <f t="shared" si="11"/>
        <v>76.828812687090576</v>
      </c>
      <c r="L92">
        <f t="shared" si="12"/>
        <v>0.3285912242250254</v>
      </c>
      <c r="M92">
        <f t="shared" si="12"/>
        <v>5.9669726084801474E-3</v>
      </c>
    </row>
    <row r="93" spans="1:13">
      <c r="A93" s="1">
        <v>1.6559999999999999E-4</v>
      </c>
      <c r="B93">
        <v>11137</v>
      </c>
      <c r="C93">
        <v>78.7</v>
      </c>
      <c r="E93" s="5">
        <f>1+$P$2*(A93*$P$6)^(-$P$4)*COS($P$4*PI()/2)+$P$3*(A93*$P$7)^(-$P$5)*COS($P$5*PI()/2)</f>
        <v>22820.629657367092</v>
      </c>
      <c r="F93" s="5">
        <f>$P$2*(A93*$P$6)^(-$P$4)*SIN($P$4*PI()/2)+$P$3*(A93*$P$7)^(-$P$5)*SIN($P$5*PI()/2)</f>
        <v>99064.117457974571</v>
      </c>
      <c r="H93" s="1">
        <f t="shared" si="8"/>
        <v>1700.8186744286197</v>
      </c>
      <c r="I93" s="5">
        <f t="shared" si="9"/>
        <v>7383.2362852407268</v>
      </c>
      <c r="J93">
        <f t="shared" si="10"/>
        <v>7576.6062460035773</v>
      </c>
      <c r="K93">
        <f t="shared" si="11"/>
        <v>77.027526278955804</v>
      </c>
      <c r="L93">
        <f t="shared" si="12"/>
        <v>0.31969055885754</v>
      </c>
      <c r="M93">
        <f t="shared" si="12"/>
        <v>2.1251254397003795E-2</v>
      </c>
    </row>
    <row r="94" spans="1:13">
      <c r="A94" s="1">
        <v>1.032E-4</v>
      </c>
      <c r="B94">
        <v>7292.3</v>
      </c>
      <c r="C94">
        <v>80.12</v>
      </c>
      <c r="E94" s="5">
        <f>1+$P$2*(A94*$P$6)^(-$P$4)*COS($P$4*PI()/2)+$P$3*(A94*$P$7)^(-$P$5)*COS($P$5*PI()/2)</f>
        <v>33832.106905302055</v>
      </c>
      <c r="F94" s="5">
        <f>$P$2*(A94*$P$6)^(-$P$4)*SIN($P$4*PI()/2)+$P$3*(A94*$P$7)^(-$P$5)*SIN($P$5*PI()/2)</f>
        <v>148753.38615437638</v>
      </c>
      <c r="H94" s="1">
        <f t="shared" si="8"/>
        <v>1119.7240203393408</v>
      </c>
      <c r="I94" s="5">
        <f t="shared" si="9"/>
        <v>4923.2151000848717</v>
      </c>
      <c r="J94">
        <f t="shared" si="10"/>
        <v>5048.9433353354825</v>
      </c>
      <c r="K94">
        <f t="shared" si="11"/>
        <v>77.186754000333266</v>
      </c>
      <c r="L94">
        <f t="shared" si="12"/>
        <v>0.30763362240507353</v>
      </c>
      <c r="M94">
        <f t="shared" si="12"/>
        <v>3.6610659007323243E-2</v>
      </c>
    </row>
    <row r="95" spans="1:13">
      <c r="A95" s="1">
        <v>6.4399999999999993E-5</v>
      </c>
      <c r="B95">
        <v>4764.3</v>
      </c>
      <c r="C95">
        <v>81.53</v>
      </c>
      <c r="E95" s="5">
        <f>1+$P$2*(A95*$P$6)^(-$P$4)*COS($P$4*PI()/2)+$P$3*(A95*$P$7)^(-$P$5)*COS($P$5*PI()/2)</f>
        <v>50247.138846801849</v>
      </c>
      <c r="F95" s="5">
        <f>$P$2*(A95*$P$6)^(-$P$4)*SIN($P$4*PI()/2)+$P$3*(A95*$P$7)^(-$P$5)*SIN($P$5*PI()/2)</f>
        <v>223212.97580409818</v>
      </c>
      <c r="H95" s="1">
        <f t="shared" si="8"/>
        <v>739.30490407567015</v>
      </c>
      <c r="I95" s="5">
        <f t="shared" si="9"/>
        <v>3284.2158071612694</v>
      </c>
      <c r="J95">
        <f t="shared" si="10"/>
        <v>3366.3994429060681</v>
      </c>
      <c r="K95">
        <f t="shared" si="11"/>
        <v>77.313699436990433</v>
      </c>
      <c r="L95">
        <f t="shared" si="12"/>
        <v>0.29341153098963796</v>
      </c>
      <c r="M95">
        <f t="shared" si="12"/>
        <v>5.1714713148651642E-2</v>
      </c>
    </row>
    <row r="96" spans="1:13">
      <c r="A96" s="1">
        <v>4.0000000000000003E-5</v>
      </c>
      <c r="B96">
        <v>3075.3</v>
      </c>
      <c r="C96">
        <v>82.97</v>
      </c>
      <c r="E96" s="5">
        <f>1+$P$2*(A96*$P$6)^(-$P$4)*COS($P$4*PI()/2)+$P$3*(A96*$P$7)^(-$P$5)*COS($P$5*PI()/2)</f>
        <v>75101.072952135306</v>
      </c>
      <c r="F96" s="5">
        <f>$P$2*(A96*$P$6)^(-$P$4)*SIN($P$4*PI()/2)+$P$3*(A96*$P$7)^(-$P$5)*SIN($P$5*PI()/2)</f>
        <v>336424.70747459872</v>
      </c>
      <c r="H96" s="1">
        <f t="shared" si="8"/>
        <v>486.82090806157515</v>
      </c>
      <c r="I96" s="5">
        <f t="shared" si="9"/>
        <v>2180.7755222287715</v>
      </c>
      <c r="J96">
        <f t="shared" si="10"/>
        <v>2234.4521643745402</v>
      </c>
      <c r="K96">
        <f t="shared" si="11"/>
        <v>77.416020005614001</v>
      </c>
      <c r="L96">
        <f t="shared" si="12"/>
        <v>0.27341977550985591</v>
      </c>
      <c r="M96">
        <f t="shared" si="12"/>
        <v>6.6939616661275125E-2</v>
      </c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6"/>
  <sheetViews>
    <sheetView tabSelected="1" topLeftCell="M10" zoomScale="85" zoomScaleNormal="85" workbookViewId="0">
      <selection activeCell="AC14" sqref="AC14"/>
    </sheetView>
  </sheetViews>
  <sheetFormatPr defaultRowHeight="14.4"/>
  <cols>
    <col min="16" max="16" width="13.77734375" customWidth="1"/>
  </cols>
  <sheetData>
    <row r="1" spans="1:23">
      <c r="A1" t="s">
        <v>19</v>
      </c>
      <c r="B1" t="s">
        <v>20</v>
      </c>
      <c r="C1" t="s">
        <v>21</v>
      </c>
      <c r="E1" t="s">
        <v>0</v>
      </c>
      <c r="F1" t="s">
        <v>1</v>
      </c>
      <c r="H1" t="s">
        <v>27</v>
      </c>
      <c r="I1" t="s">
        <v>28</v>
      </c>
      <c r="J1" t="s">
        <v>25</v>
      </c>
      <c r="K1" t="s">
        <v>24</v>
      </c>
      <c r="L1" t="s">
        <v>30</v>
      </c>
      <c r="M1" t="s">
        <v>31</v>
      </c>
      <c r="O1" t="s">
        <v>42</v>
      </c>
      <c r="P1" s="5">
        <f>Q1*10^8</f>
        <v>770227539.66453683</v>
      </c>
      <c r="Q1">
        <f t="shared" ref="Q1:Q7" si="0">R1</f>
        <v>7.7022753966453683</v>
      </c>
      <c r="R1">
        <v>7.7022753966453683</v>
      </c>
      <c r="T1" s="8">
        <v>5</v>
      </c>
    </row>
    <row r="2" spans="1:23">
      <c r="A2">
        <v>30000</v>
      </c>
      <c r="B2" s="1">
        <v>237900000</v>
      </c>
      <c r="C2">
        <v>16.190000000000001</v>
      </c>
      <c r="E2" s="5">
        <f>1+$P$2*(A2*$P$6)^(-$P$4)*COS($P$4*PI()/2)+$P$3*(A2*$P$7)^(-$P$5)*COS($P$5*PI()/2)</f>
        <v>1.5632182172030733</v>
      </c>
      <c r="F2" s="5">
        <f>$P$2*(A2*$P$6)^(-$P$4)*SIN($P$4*PI()/2)+$P$3*(A2*$P$7)^(-$P$5)*SIN($P$5*PI()/2)</f>
        <v>0.3837314834854858</v>
      </c>
      <c r="H2" s="1">
        <f>$P$1*E2/(E2^2+F2^2)</f>
        <v>464716212.62714207</v>
      </c>
      <c r="I2" s="5">
        <f>$P$1*F2/(E2^2+F2^2)</f>
        <v>114076358.4435658</v>
      </c>
      <c r="J2">
        <f>(H2^2+I2^2)^0.5</f>
        <v>478512877.39648139</v>
      </c>
      <c r="K2">
        <f>DEGREES(ATAN(I2/H2))</f>
        <v>13.791989250308193</v>
      </c>
      <c r="L2">
        <f t="shared" ref="L2:M33" si="1">ABS((J2-B2)/B2)</f>
        <v>1.0114034358826456</v>
      </c>
      <c r="M2">
        <f t="shared" si="1"/>
        <v>0.14811678503346562</v>
      </c>
      <c r="O2" t="s">
        <v>43</v>
      </c>
      <c r="P2" s="5">
        <f>Q2</f>
        <v>94.70133743867855</v>
      </c>
      <c r="Q2">
        <f t="shared" si="0"/>
        <v>94.70133743867855</v>
      </c>
      <c r="R2">
        <v>94.70133743867855</v>
      </c>
      <c r="T2" s="8">
        <v>5</v>
      </c>
    </row>
    <row r="3" spans="1:23">
      <c r="A3">
        <v>18720</v>
      </c>
      <c r="B3" s="1">
        <v>216760000</v>
      </c>
      <c r="C3">
        <v>16.91</v>
      </c>
      <c r="E3" s="5">
        <f>1+$P$2*(A3*$P$6)^(-$P$4)*COS($P$4*PI()/2)+$P$3*(A3*$P$7)^(-$P$5)*COS($P$5*PI()/2)</f>
        <v>1.6738242770169567</v>
      </c>
      <c r="F3" s="5">
        <f>$P$2*(A3*$P$6)^(-$P$4)*SIN($P$4*PI()/2)+$P$3*(A3*$P$7)^(-$P$5)*SIN($P$5*PI()/2)</f>
        <v>0.4594109442147648</v>
      </c>
      <c r="H3" s="1">
        <f t="shared" ref="H3:H66" si="2">$P$1*E3/(E3^2+F3^2)</f>
        <v>427923728.31995094</v>
      </c>
      <c r="I3" s="5">
        <f t="shared" ref="I3:I66" si="3">$P$1*F3/(E3^2+F3^2)</f>
        <v>117451304.04592618</v>
      </c>
      <c r="J3">
        <f t="shared" ref="J3:J66" si="4">(H3^2+I3^2)^0.5</f>
        <v>443749395.58419204</v>
      </c>
      <c r="K3">
        <f t="shared" ref="K3:K66" si="5">DEGREES(ATAN(I3/H3))</f>
        <v>15.347900928147455</v>
      </c>
      <c r="L3">
        <f t="shared" si="1"/>
        <v>1.0471922660278281</v>
      </c>
      <c r="M3">
        <f t="shared" si="1"/>
        <v>9.237723665597547E-2</v>
      </c>
      <c r="O3" s="9" t="s">
        <v>44</v>
      </c>
      <c r="P3" s="5">
        <f>Q3</f>
        <v>94.70133743867855</v>
      </c>
      <c r="Q3">
        <f t="shared" si="0"/>
        <v>94.70133743867855</v>
      </c>
      <c r="R3">
        <v>94.70133743867855</v>
      </c>
      <c r="T3" s="8">
        <v>1</v>
      </c>
    </row>
    <row r="4" spans="1:23">
      <c r="A4">
        <v>11640</v>
      </c>
      <c r="B4" s="1">
        <v>197060000</v>
      </c>
      <c r="C4">
        <v>17.399999999999999</v>
      </c>
      <c r="E4" s="5">
        <f>1+$P$2*(A4*$P$6)^(-$P$4)*COS($P$4*PI()/2)+$P$3*(A4*$P$7)^(-$P$5)*COS($P$5*PI()/2)</f>
        <v>1.8072624845262177</v>
      </c>
      <c r="F4" s="5">
        <f>$P$2*(A4*$P$6)^(-$P$4)*SIN($P$4*PI()/2)+$P$3*(A4*$P$7)^(-$P$5)*SIN($P$5*PI()/2)</f>
        <v>0.5508765029074244</v>
      </c>
      <c r="H4" s="1">
        <f t="shared" si="2"/>
        <v>389953754.53882962</v>
      </c>
      <c r="I4" s="5">
        <f t="shared" si="3"/>
        <v>118862845.01295656</v>
      </c>
      <c r="J4">
        <f t="shared" si="4"/>
        <v>407666906.43649739</v>
      </c>
      <c r="K4">
        <f t="shared" si="5"/>
        <v>16.951885624616214</v>
      </c>
      <c r="L4">
        <f t="shared" si="1"/>
        <v>1.0687450849309723</v>
      </c>
      <c r="M4">
        <f t="shared" si="1"/>
        <v>2.5753699734700281E-2</v>
      </c>
      <c r="O4" t="s">
        <v>37</v>
      </c>
      <c r="P4" s="5">
        <f>Q4*10^(-1)</f>
        <v>0.37993968403436035</v>
      </c>
      <c r="Q4">
        <f t="shared" si="0"/>
        <v>3.7993968403436034</v>
      </c>
      <c r="R4">
        <v>3.7993968403436034</v>
      </c>
      <c r="T4" s="8">
        <v>1</v>
      </c>
      <c r="W4" s="1"/>
    </row>
    <row r="5" spans="1:23">
      <c r="A5">
        <v>7260</v>
      </c>
      <c r="B5" s="1">
        <v>179400000</v>
      </c>
      <c r="C5">
        <v>18.09</v>
      </c>
      <c r="E5" s="5">
        <f>1+$P$2*(A5*$P$6)^(-$P$4)*COS($P$4*PI()/2)+$P$3*(A5*$P$7)^(-$P$5)*COS($P$5*PI()/2)</f>
        <v>1.9660323909714723</v>
      </c>
      <c r="F5" s="5">
        <f>$P$2*(A5*$P$6)^(-$P$4)*SIN($P$4*PI()/2)+$P$3*(A5*$P$7)^(-$P$5)*SIN($P$5*PI()/2)</f>
        <v>0.65995063689706224</v>
      </c>
      <c r="H5" s="1">
        <f t="shared" si="2"/>
        <v>352094001.43112385</v>
      </c>
      <c r="I5" s="5">
        <f t="shared" si="3"/>
        <v>118189639.98720661</v>
      </c>
      <c r="J5">
        <f t="shared" si="4"/>
        <v>371401368.93135673</v>
      </c>
      <c r="K5">
        <f t="shared" si="5"/>
        <v>18.555685817496315</v>
      </c>
      <c r="L5">
        <f t="shared" si="1"/>
        <v>1.0702417443219439</v>
      </c>
      <c r="M5">
        <f t="shared" si="1"/>
        <v>2.5742720701841613E-2</v>
      </c>
      <c r="O5" t="s">
        <v>45</v>
      </c>
      <c r="P5" s="5">
        <f>Q5*10^(-1)</f>
        <v>0.86459598569157825</v>
      </c>
      <c r="Q5">
        <f t="shared" si="0"/>
        <v>8.6459598569157823</v>
      </c>
      <c r="R5">
        <v>8.6459598569157823</v>
      </c>
      <c r="T5" s="8">
        <v>5</v>
      </c>
    </row>
    <row r="6" spans="1:23">
      <c r="A6">
        <v>4518</v>
      </c>
      <c r="B6" s="1">
        <v>162570000</v>
      </c>
      <c r="C6">
        <v>18.55</v>
      </c>
      <c r="E6" s="5">
        <f>1+$P$2*(A6*$P$6)^(-$P$4)*COS($P$4*PI()/2)+$P$3*(A6*$P$7)^(-$P$5)*COS($P$5*PI()/2)</f>
        <v>2.1570724913258692</v>
      </c>
      <c r="F6" s="5">
        <f>$P$2*(A6*$P$6)^(-$P$4)*SIN($P$4*PI()/2)+$P$3*(A6*$P$7)^(-$P$5)*SIN($P$5*PI()/2)</f>
        <v>0.79156444602702525</v>
      </c>
      <c r="H6" s="1">
        <f t="shared" si="2"/>
        <v>314693684.4986248</v>
      </c>
      <c r="I6" s="5">
        <f t="shared" si="3"/>
        <v>115480742.0891289</v>
      </c>
      <c r="J6">
        <f t="shared" si="4"/>
        <v>335213240.87329233</v>
      </c>
      <c r="K6">
        <f t="shared" si="5"/>
        <v>20.151236959358691</v>
      </c>
      <c r="L6">
        <f t="shared" si="1"/>
        <v>1.0619624830737056</v>
      </c>
      <c r="M6">
        <f t="shared" si="1"/>
        <v>8.6320051717449608E-2</v>
      </c>
      <c r="O6" t="s">
        <v>46</v>
      </c>
      <c r="P6" s="5">
        <f>Q6*10^(-3)</f>
        <v>14.603508572842006</v>
      </c>
      <c r="Q6">
        <v>14603.508572842005</v>
      </c>
      <c r="R6">
        <v>334.86317194028766</v>
      </c>
      <c r="T6" s="8">
        <v>1</v>
      </c>
    </row>
    <row r="7" spans="1:23">
      <c r="A7">
        <v>2814</v>
      </c>
      <c r="B7" s="1">
        <v>147310000</v>
      </c>
      <c r="C7">
        <v>19.149999999999999</v>
      </c>
      <c r="E7" s="5">
        <f>1+$P$2*(A7*$P$6)^(-$P$4)*COS($P$4*PI()/2)+$P$3*(A7*$P$7)^(-$P$5)*COS($P$5*PI()/2)</f>
        <v>2.3855313500581561</v>
      </c>
      <c r="F7" s="5">
        <f>$P$2*(A7*$P$6)^(-$P$4)*SIN($P$4*PI()/2)+$P$3*(A7*$P$7)^(-$P$5)*SIN($P$5*PI()/2)</f>
        <v>0.9495142426630091</v>
      </c>
      <c r="H7" s="1">
        <f t="shared" si="2"/>
        <v>278717836.98925036</v>
      </c>
      <c r="I7" s="5">
        <f t="shared" si="3"/>
        <v>110938200.79080845</v>
      </c>
      <c r="J7">
        <f t="shared" si="4"/>
        <v>299984861.36914986</v>
      </c>
      <c r="K7">
        <f t="shared" si="5"/>
        <v>21.704064263676564</v>
      </c>
      <c r="L7">
        <f t="shared" si="1"/>
        <v>1.0364188539077446</v>
      </c>
      <c r="M7">
        <f t="shared" si="1"/>
        <v>0.133371502019664</v>
      </c>
      <c r="O7" s="9" t="s">
        <v>55</v>
      </c>
      <c r="P7" s="5">
        <f>Q7*10^(-3)</f>
        <v>14.603508572842006</v>
      </c>
      <c r="Q7">
        <f>Q6</f>
        <v>14603.508572842005</v>
      </c>
      <c r="R7">
        <v>334.86317194028766</v>
      </c>
      <c r="T7" s="8">
        <v>1</v>
      </c>
    </row>
    <row r="8" spans="1:23">
      <c r="A8">
        <v>1752</v>
      </c>
      <c r="B8" s="1">
        <v>132740000</v>
      </c>
      <c r="C8">
        <v>19.77</v>
      </c>
      <c r="E8" s="5">
        <f>1+$P$2*(A8*$P$6)^(-$P$4)*COS($P$4*PI()/2)+$P$3*(A8*$P$7)^(-$P$5)*COS($P$5*PI()/2)</f>
        <v>2.6594722919320821</v>
      </c>
      <c r="F8" s="5">
        <f>$P$2*(A8*$P$6)^(-$P$4)*SIN($P$4*PI()/2)+$P$3*(A8*$P$7)^(-$P$5)*SIN($P$5*PI()/2)</f>
        <v>1.1397477892052952</v>
      </c>
      <c r="H8" s="1">
        <f t="shared" si="2"/>
        <v>244677897.44371465</v>
      </c>
      <c r="I8" s="5">
        <f t="shared" si="3"/>
        <v>104859559.36629684</v>
      </c>
      <c r="J8">
        <f t="shared" si="4"/>
        <v>266200677.47466549</v>
      </c>
      <c r="K8">
        <f t="shared" si="5"/>
        <v>23.198116372383346</v>
      </c>
      <c r="L8">
        <f t="shared" si="1"/>
        <v>1.0054292411832566</v>
      </c>
      <c r="M8">
        <f t="shared" si="1"/>
        <v>0.17339991767239993</v>
      </c>
      <c r="R8" s="1"/>
      <c r="T8" s="1"/>
    </row>
    <row r="9" spans="1:23">
      <c r="A9">
        <v>1092</v>
      </c>
      <c r="B9" s="1">
        <v>119620000</v>
      </c>
      <c r="C9">
        <v>20.27</v>
      </c>
      <c r="E9" s="5">
        <f>1+$P$2*(A9*$P$6)^(-$P$4)*COS($P$4*PI()/2)+$P$3*(A9*$P$7)^(-$P$5)*COS($P$5*PI()/2)</f>
        <v>2.9869366928019785</v>
      </c>
      <c r="F9" s="5">
        <f>$P$2*(A9*$P$6)^(-$P$4)*SIN($P$4*PI()/2)+$P$3*(A9*$P$7)^(-$P$5)*SIN($P$5*PI()/2)</f>
        <v>1.3684076681879989</v>
      </c>
      <c r="H9" s="1">
        <f t="shared" si="2"/>
        <v>213132341.21619758</v>
      </c>
      <c r="I9" s="5">
        <f t="shared" si="3"/>
        <v>97642487.958294734</v>
      </c>
      <c r="J9">
        <f t="shared" si="4"/>
        <v>234434319.85736093</v>
      </c>
      <c r="K9">
        <f t="shared" si="5"/>
        <v>24.613973815212063</v>
      </c>
      <c r="L9">
        <f t="shared" si="1"/>
        <v>0.95982544605718889</v>
      </c>
      <c r="M9">
        <f t="shared" si="1"/>
        <v>0.21430556562467012</v>
      </c>
      <c r="P9" s="5"/>
      <c r="R9" s="1"/>
      <c r="T9" s="1"/>
    </row>
    <row r="10" spans="1:23">
      <c r="A10">
        <v>678</v>
      </c>
      <c r="B10" s="1">
        <v>107160000</v>
      </c>
      <c r="C10">
        <v>20.83</v>
      </c>
      <c r="E10" s="5">
        <f>1+$P$2*(A10*$P$6)^(-$P$4)*COS($P$4*PI()/2)+$P$3*(A10*$P$7)^(-$P$5)*COS($P$5*PI()/2)</f>
        <v>3.3828282708175599</v>
      </c>
      <c r="F10" s="5">
        <f>$P$2*(A10*$P$6)^(-$P$4)*SIN($P$4*PI()/2)+$P$3*(A10*$P$7)^(-$P$5)*SIN($P$5*PI()/2)</f>
        <v>1.6467643852499496</v>
      </c>
      <c r="H10" s="1">
        <f t="shared" si="2"/>
        <v>184067906.91779774</v>
      </c>
      <c r="I10" s="5">
        <f t="shared" si="3"/>
        <v>89604452.048189595</v>
      </c>
      <c r="J10">
        <f t="shared" si="4"/>
        <v>204719203.26133397</v>
      </c>
      <c r="K10">
        <f t="shared" si="5"/>
        <v>25.95686806795311</v>
      </c>
      <c r="L10">
        <f t="shared" si="1"/>
        <v>0.91040689866866342</v>
      </c>
      <c r="M10">
        <f t="shared" si="1"/>
        <v>0.24612904790941489</v>
      </c>
      <c r="P10" s="5"/>
      <c r="R10" s="1"/>
      <c r="T10" s="1"/>
      <c r="V10">
        <v>13.93</v>
      </c>
    </row>
    <row r="11" spans="1:23">
      <c r="A11">
        <v>424.2</v>
      </c>
      <c r="B11" s="1">
        <v>95929000</v>
      </c>
      <c r="C11">
        <v>21.22</v>
      </c>
      <c r="E11" s="5">
        <f>1+$P$2*(A11*$P$6)^(-$P$4)*COS($P$4*PI()/2)+$P$3*(A11*$P$7)^(-$P$5)*COS($P$5*PI()/2)</f>
        <v>3.8496868266567414</v>
      </c>
      <c r="F11" s="5">
        <f>$P$2*(A11*$P$6)^(-$P$4)*SIN($P$4*PI()/2)+$P$3*(A11*$P$7)^(-$P$5)*SIN($P$5*PI()/2)</f>
        <v>1.9778386485102883</v>
      </c>
      <c r="H11" s="1">
        <f t="shared" si="2"/>
        <v>158293038.63489377</v>
      </c>
      <c r="I11" s="5">
        <f t="shared" si="3"/>
        <v>81325599.639521256</v>
      </c>
      <c r="J11">
        <f t="shared" si="4"/>
        <v>177962184.85115221</v>
      </c>
      <c r="K11">
        <f t="shared" si="5"/>
        <v>27.192562863203587</v>
      </c>
      <c r="L11">
        <f t="shared" si="1"/>
        <v>0.85514479303601842</v>
      </c>
      <c r="M11">
        <f t="shared" si="1"/>
        <v>0.28145913587198818</v>
      </c>
      <c r="V11" t="s">
        <v>48</v>
      </c>
    </row>
    <row r="12" spans="1:23">
      <c r="A12">
        <v>264.60000000000002</v>
      </c>
      <c r="B12" s="1">
        <v>85644000</v>
      </c>
      <c r="C12">
        <v>22.06</v>
      </c>
      <c r="E12" s="5">
        <f>1+$P$2*(A12*$P$6)^(-$P$4)*COS($P$4*PI()/2)+$P$3*(A12*$P$7)^(-$P$5)*COS($P$5*PI()/2)</f>
        <v>4.4126331095021456</v>
      </c>
      <c r="F12" s="5">
        <f>$P$2*(A12*$P$6)^(-$P$4)*SIN($P$4*PI()/2)+$P$3*(A12*$P$7)^(-$P$5)*SIN($P$5*PI()/2)</f>
        <v>2.3812958044749646</v>
      </c>
      <c r="H12" s="1">
        <f t="shared" si="2"/>
        <v>135181965.29069906</v>
      </c>
      <c r="I12" s="5">
        <f t="shared" si="3"/>
        <v>72951509.631341457</v>
      </c>
      <c r="J12">
        <f t="shared" si="4"/>
        <v>153610177.06306919</v>
      </c>
      <c r="K12">
        <f t="shared" si="5"/>
        <v>28.353702407873964</v>
      </c>
      <c r="L12">
        <f t="shared" si="1"/>
        <v>0.79358947577260752</v>
      </c>
      <c r="M12">
        <f t="shared" si="1"/>
        <v>0.28529929319464942</v>
      </c>
      <c r="O12" t="s">
        <v>29</v>
      </c>
      <c r="P12" s="4">
        <f>SUM(L2:L96)+SUM(M2:M96)</f>
        <v>86.893094311008028</v>
      </c>
      <c r="V12">
        <v>12.87</v>
      </c>
    </row>
    <row r="13" spans="1:23">
      <c r="A13">
        <v>164.4</v>
      </c>
      <c r="B13" s="1">
        <v>76052000</v>
      </c>
      <c r="C13">
        <v>22.68</v>
      </c>
      <c r="E13" s="5">
        <f>1+$P$2*(A13*$P$6)^(-$P$4)*COS($P$4*PI()/2)+$P$3*(A13*$P$7)^(-$P$5)*COS($P$5*PI()/2)</f>
        <v>5.0939345375553069</v>
      </c>
      <c r="F13" s="5">
        <f>$P$2*(A13*$P$6)^(-$P$4)*SIN($P$4*PI()/2)+$P$3*(A13*$P$7)^(-$P$5)*SIN($P$5*PI()/2)</f>
        <v>2.8760517063336928</v>
      </c>
      <c r="H13" s="1">
        <f t="shared" si="2"/>
        <v>114655368.94781722</v>
      </c>
      <c r="I13" s="5">
        <f t="shared" si="3"/>
        <v>64734787.436225183</v>
      </c>
      <c r="J13">
        <f t="shared" si="4"/>
        <v>131667939.65492643</v>
      </c>
      <c r="K13">
        <f t="shared" si="5"/>
        <v>29.44921147830777</v>
      </c>
      <c r="L13">
        <f t="shared" si="1"/>
        <v>0.73128832450068948</v>
      </c>
      <c r="M13">
        <f t="shared" si="1"/>
        <v>0.29846611456383471</v>
      </c>
    </row>
    <row r="14" spans="1:23">
      <c r="A14">
        <v>102.6</v>
      </c>
      <c r="B14" s="1">
        <v>67508000</v>
      </c>
      <c r="C14">
        <v>23.28</v>
      </c>
      <c r="E14" s="5">
        <f>1+$P$2*(A14*$P$6)^(-$P$4)*COS($P$4*PI()/2)+$P$3*(A14*$P$7)^(-$P$5)*COS($P$5*PI()/2)</f>
        <v>5.9043932480662606</v>
      </c>
      <c r="F14" s="5">
        <f>$P$2*(A14*$P$6)^(-$P$4)*SIN($P$4*PI()/2)+$P$3*(A14*$P$7)^(-$P$5)*SIN($P$5*PI()/2)</f>
        <v>3.4742247698820066</v>
      </c>
      <c r="H14" s="1">
        <f t="shared" si="2"/>
        <v>96900128.879795879</v>
      </c>
      <c r="I14" s="5">
        <f t="shared" si="3"/>
        <v>57017345.189398125</v>
      </c>
      <c r="J14">
        <f t="shared" si="4"/>
        <v>112430479.09427422</v>
      </c>
      <c r="K14">
        <f t="shared" si="5"/>
        <v>30.473130509758253</v>
      </c>
      <c r="L14">
        <f t="shared" si="1"/>
        <v>0.66543934191909437</v>
      </c>
      <c r="M14">
        <f t="shared" si="1"/>
        <v>0.30898326931951253</v>
      </c>
    </row>
    <row r="15" spans="1:23">
      <c r="A15">
        <v>64.2</v>
      </c>
      <c r="B15" s="1">
        <v>59871000</v>
      </c>
      <c r="C15">
        <v>23.97</v>
      </c>
      <c r="E15" s="5">
        <f>1+$P$2*(A15*$P$6)^(-$P$4)*COS($P$4*PI()/2)+$P$3*(A15*$P$7)^(-$P$5)*COS($P$5*PI()/2)</f>
        <v>6.8715958978147862</v>
      </c>
      <c r="F15" s="5">
        <f>$P$2*(A15*$P$6)^(-$P$4)*SIN($P$4*PI()/2)+$P$3*(A15*$P$7)^(-$P$5)*SIN($P$5*PI()/2)</f>
        <v>4.2023180146852166</v>
      </c>
      <c r="H15" s="1">
        <f t="shared" si="2"/>
        <v>81578768.875398576</v>
      </c>
      <c r="I15" s="5">
        <f t="shared" si="3"/>
        <v>49889419.453485057</v>
      </c>
      <c r="J15">
        <f t="shared" si="4"/>
        <v>95624524.598198503</v>
      </c>
      <c r="K15">
        <f t="shared" si="5"/>
        <v>31.447831756120742</v>
      </c>
      <c r="L15">
        <f t="shared" si="1"/>
        <v>0.5971760050474938</v>
      </c>
      <c r="M15">
        <f t="shared" si="1"/>
        <v>0.31196628102297635</v>
      </c>
    </row>
    <row r="16" spans="1:23">
      <c r="A16">
        <v>39.840000000000003</v>
      </c>
      <c r="B16" s="1">
        <v>52860000</v>
      </c>
      <c r="C16">
        <v>24.67</v>
      </c>
      <c r="E16" s="5">
        <f>1+$P$2*(A16*$P$6)^(-$P$4)*COS($P$4*PI()/2)+$P$3*(A16*$P$7)^(-$P$5)*COS($P$5*PI()/2)</f>
        <v>8.0553865749303846</v>
      </c>
      <c r="F16" s="5">
        <f>$P$2*(A16*$P$6)^(-$P$4)*SIN($P$4*PI()/2)+$P$3*(A16*$P$7)^(-$P$5)*SIN($P$5*PI()/2)</f>
        <v>5.1153186205761241</v>
      </c>
      <c r="H16" s="1">
        <f t="shared" si="2"/>
        <v>68139369.968566611</v>
      </c>
      <c r="I16" s="5">
        <f t="shared" si="3"/>
        <v>43269753.071725987</v>
      </c>
      <c r="J16">
        <f t="shared" si="4"/>
        <v>80717069.264198005</v>
      </c>
      <c r="K16">
        <f t="shared" si="5"/>
        <v>32.416298250025591</v>
      </c>
      <c r="L16">
        <f t="shared" si="1"/>
        <v>0.52699714839572465</v>
      </c>
      <c r="M16">
        <f t="shared" si="1"/>
        <v>0.31399668625965094</v>
      </c>
    </row>
    <row r="17" spans="1:13">
      <c r="A17">
        <v>24.84</v>
      </c>
      <c r="B17" s="1">
        <v>46748000</v>
      </c>
      <c r="C17">
        <v>25.49</v>
      </c>
      <c r="E17" s="5">
        <f>1+$P$2*(A17*$P$6)^(-$P$4)*COS($P$4*PI()/2)+$P$3*(A17*$P$7)^(-$P$5)*COS($P$5*PI()/2)</f>
        <v>9.4675705435638129</v>
      </c>
      <c r="F17" s="5">
        <f>$P$2*(A17*$P$6)^(-$P$4)*SIN($P$4*PI()/2)+$P$3*(A17*$P$7)^(-$P$5)*SIN($P$5*PI()/2)</f>
        <v>6.2370132800266731</v>
      </c>
      <c r="H17" s="1">
        <f t="shared" si="2"/>
        <v>56732957.620088123</v>
      </c>
      <c r="I17" s="5">
        <f t="shared" si="3"/>
        <v>37374341.016368583</v>
      </c>
      <c r="J17">
        <f t="shared" si="4"/>
        <v>67937249.331500947</v>
      </c>
      <c r="K17">
        <f t="shared" si="5"/>
        <v>33.375954229068405</v>
      </c>
      <c r="L17">
        <f t="shared" si="1"/>
        <v>0.45326536603706996</v>
      </c>
      <c r="M17">
        <f t="shared" si="1"/>
        <v>0.30937443032830159</v>
      </c>
    </row>
    <row r="18" spans="1:13">
      <c r="A18">
        <v>15.48</v>
      </c>
      <c r="B18" s="1">
        <v>41381000</v>
      </c>
      <c r="C18">
        <v>26.05</v>
      </c>
      <c r="E18" s="5">
        <f>1+$P$2*(A18*$P$6)^(-$P$4)*COS($P$4*PI()/2)+$P$3*(A18*$P$7)^(-$P$5)*COS($P$5*PI()/2)</f>
        <v>11.171973980912375</v>
      </c>
      <c r="F18" s="5">
        <f>$P$2*(A18*$P$6)^(-$P$4)*SIN($P$4*PI()/2)+$P$3*(A18*$P$7)^(-$P$5)*SIN($P$5*PI()/2)</f>
        <v>7.6393805380555246</v>
      </c>
      <c r="H18" s="1">
        <f t="shared" si="2"/>
        <v>46977204.974465378</v>
      </c>
      <c r="I18" s="5">
        <f t="shared" si="3"/>
        <v>32122948.552093547</v>
      </c>
      <c r="J18">
        <f t="shared" si="4"/>
        <v>56909942.987964623</v>
      </c>
      <c r="K18">
        <f t="shared" si="5"/>
        <v>34.364267099267394</v>
      </c>
      <c r="L18">
        <f t="shared" si="1"/>
        <v>0.37526746545430567</v>
      </c>
      <c r="M18">
        <f t="shared" si="1"/>
        <v>0.31916572358032219</v>
      </c>
    </row>
    <row r="19" spans="1:13">
      <c r="A19">
        <v>9.66</v>
      </c>
      <c r="B19" s="1">
        <v>36588000</v>
      </c>
      <c r="C19">
        <v>26.93</v>
      </c>
      <c r="E19" s="5">
        <f>1+$P$2*(A19*$P$6)^(-$P$4)*COS($P$4*PI()/2)+$P$3*(A19*$P$7)^(-$P$5)*COS($P$5*PI()/2)</f>
        <v>13.224456906378572</v>
      </c>
      <c r="F19" s="5">
        <f>$P$2*(A19*$P$6)^(-$P$4)*SIN($P$4*PI()/2)+$P$3*(A19*$P$7)^(-$P$5)*SIN($P$5*PI()/2)</f>
        <v>9.4003718638031035</v>
      </c>
      <c r="H19" s="1">
        <f t="shared" si="2"/>
        <v>38692175.092596672</v>
      </c>
      <c r="I19" s="5">
        <f t="shared" si="3"/>
        <v>27503649.992186446</v>
      </c>
      <c r="J19">
        <f t="shared" si="4"/>
        <v>47471414.306810535</v>
      </c>
      <c r="K19">
        <f t="shared" si="5"/>
        <v>35.406446391217855</v>
      </c>
      <c r="L19">
        <f t="shared" si="1"/>
        <v>0.29745857403549075</v>
      </c>
      <c r="M19">
        <f t="shared" si="1"/>
        <v>0.31475849948822338</v>
      </c>
    </row>
    <row r="20" spans="1:13">
      <c r="A20">
        <v>6</v>
      </c>
      <c r="B20" s="1">
        <v>32266000</v>
      </c>
      <c r="C20">
        <v>27.75</v>
      </c>
      <c r="E20" s="5">
        <f>1+$P$2*(A20*$P$6)^(-$P$4)*COS($P$4*PI()/2)+$P$3*(A20*$P$7)^(-$P$5)*COS($P$5*PI()/2)</f>
        <v>15.735269375490756</v>
      </c>
      <c r="F20" s="5">
        <f>$P$2*(A20*$P$6)^(-$P$4)*SIN($P$4*PI()/2)+$P$3*(A20*$P$7)^(-$P$5)*SIN($P$5*PI()/2)</f>
        <v>11.663886185398761</v>
      </c>
      <c r="H20" s="1">
        <f t="shared" si="2"/>
        <v>31591027.145808745</v>
      </c>
      <c r="I20" s="5">
        <f t="shared" si="3"/>
        <v>23417085.295183498</v>
      </c>
      <c r="J20">
        <f t="shared" si="4"/>
        <v>39323693.619103536</v>
      </c>
      <c r="K20">
        <f t="shared" si="5"/>
        <v>36.547968135204449</v>
      </c>
      <c r="L20">
        <f t="shared" si="1"/>
        <v>0.21873469345761903</v>
      </c>
      <c r="M20">
        <f t="shared" si="1"/>
        <v>0.31704389676412431</v>
      </c>
    </row>
    <row r="21" spans="1:13">
      <c r="A21">
        <v>1250</v>
      </c>
      <c r="B21" s="1">
        <v>130940000</v>
      </c>
      <c r="C21">
        <v>20.8</v>
      </c>
      <c r="E21" s="5">
        <f>1+$P$2*(A21*$P$6)^(-$P$4)*COS($P$4*PI()/2)+$P$3*(A21*$P$7)^(-$P$5)*COS($P$5*PI()/2)</f>
        <v>2.8872175503842743</v>
      </c>
      <c r="F21" s="5">
        <f>$P$2*(A21*$P$6)^(-$P$4)*SIN($P$4*PI()/2)+$P$3*(A21*$P$7)^(-$P$5)*SIN($P$5*PI()/2)</f>
        <v>1.2986276684195044</v>
      </c>
      <c r="H21" s="1">
        <f t="shared" si="2"/>
        <v>221883119.63415793</v>
      </c>
      <c r="I21" s="5">
        <f t="shared" si="3"/>
        <v>99799739.120386675</v>
      </c>
      <c r="J21">
        <f t="shared" si="4"/>
        <v>243294280.0541831</v>
      </c>
      <c r="K21">
        <f t="shared" si="5"/>
        <v>24.217508966369493</v>
      </c>
      <c r="L21">
        <f t="shared" si="1"/>
        <v>0.85805926419874057</v>
      </c>
      <c r="M21">
        <f t="shared" si="1"/>
        <v>0.16430331569084097</v>
      </c>
    </row>
    <row r="22" spans="1:13">
      <c r="A22">
        <v>780</v>
      </c>
      <c r="B22" s="1">
        <v>116130000</v>
      </c>
      <c r="C22">
        <v>21.44</v>
      </c>
      <c r="E22" s="5">
        <f>1+$P$2*(A22*$P$6)^(-$P$4)*COS($P$4*PI()/2)+$P$3*(A22*$P$7)^(-$P$5)*COS($P$5*PI()/2)</f>
        <v>3.2588310766865316</v>
      </c>
      <c r="F22" s="5">
        <f>$P$2*(A22*$P$6)^(-$P$4)*SIN($P$4*PI()/2)+$P$3*(A22*$P$7)^(-$P$5)*SIN($P$5*PI()/2)</f>
        <v>1.5593491516913383</v>
      </c>
      <c r="H22" s="1">
        <f t="shared" si="2"/>
        <v>192317501.59238976</v>
      </c>
      <c r="I22" s="5">
        <f t="shared" si="3"/>
        <v>92023834.898619145</v>
      </c>
      <c r="J22">
        <f t="shared" si="4"/>
        <v>213200393.07699963</v>
      </c>
      <c r="K22">
        <f t="shared" si="5"/>
        <v>25.571093050167853</v>
      </c>
      <c r="L22">
        <f t="shared" si="1"/>
        <v>0.83587697474381839</v>
      </c>
      <c r="M22">
        <f t="shared" si="1"/>
        <v>0.19268157883245576</v>
      </c>
    </row>
    <row r="23" spans="1:13">
      <c r="A23">
        <v>485</v>
      </c>
      <c r="B23" s="1">
        <v>103320000</v>
      </c>
      <c r="C23">
        <v>22.02</v>
      </c>
      <c r="E23" s="5">
        <f>1+$P$2*(A23*$P$6)^(-$P$4)*COS($P$4*PI()/2)+$P$3*(A23*$P$7)^(-$P$5)*COS($P$5*PI()/2)</f>
        <v>3.7076641557504595</v>
      </c>
      <c r="F23" s="5">
        <f>$P$2*(A23*$P$6)^(-$P$4)*SIN($P$4*PI()/2)+$P$3*(A23*$P$7)^(-$P$5)*SIN($P$5*PI()/2)</f>
        <v>1.8767920145702783</v>
      </c>
      <c r="H23" s="1">
        <f t="shared" si="2"/>
        <v>165367126.40280074</v>
      </c>
      <c r="I23" s="5">
        <f t="shared" si="3"/>
        <v>83707609.229884818</v>
      </c>
      <c r="J23">
        <f t="shared" si="4"/>
        <v>185346298.41921034</v>
      </c>
      <c r="K23">
        <f t="shared" si="5"/>
        <v>26.848193606498878</v>
      </c>
      <c r="L23">
        <f t="shared" si="1"/>
        <v>0.79390532732491625</v>
      </c>
      <c r="M23">
        <f t="shared" si="1"/>
        <v>0.21926401482737867</v>
      </c>
    </row>
    <row r="24" spans="1:13">
      <c r="A24">
        <v>302.5</v>
      </c>
      <c r="B24" s="1">
        <v>91708000</v>
      </c>
      <c r="C24">
        <v>22.49</v>
      </c>
      <c r="E24" s="5">
        <f>1+$P$2*(A24*$P$6)^(-$P$4)*COS($P$4*PI()/2)+$P$3*(A24*$P$7)^(-$P$5)*COS($P$5*PI()/2)</f>
        <v>4.2424630447289777</v>
      </c>
      <c r="F24" s="5">
        <f>$P$2*(A24*$P$6)^(-$P$4)*SIN($P$4*PI()/2)+$P$3*(A24*$P$7)^(-$P$5)*SIN($P$5*PI()/2)</f>
        <v>2.258836321854834</v>
      </c>
      <c r="H24" s="1">
        <f t="shared" si="2"/>
        <v>141452115.65402055</v>
      </c>
      <c r="I24" s="5">
        <f t="shared" si="3"/>
        <v>75314074.223815456</v>
      </c>
      <c r="J24">
        <f t="shared" si="4"/>
        <v>160252646.77748317</v>
      </c>
      <c r="K24">
        <f t="shared" si="5"/>
        <v>28.032405011510082</v>
      </c>
      <c r="L24">
        <f t="shared" si="1"/>
        <v>0.74742276330836099</v>
      </c>
      <c r="M24">
        <f t="shared" si="1"/>
        <v>0.24643863990707357</v>
      </c>
    </row>
    <row r="25" spans="1:13">
      <c r="A25">
        <v>188.25</v>
      </c>
      <c r="B25" s="1">
        <v>81489000</v>
      </c>
      <c r="C25">
        <v>23.01</v>
      </c>
      <c r="E25" s="5">
        <f>1+$P$2*(A25*$P$6)^(-$P$4)*COS($P$4*PI()/2)+$P$3*(A25*$P$7)^(-$P$5)*COS($P$5*PI()/2)</f>
        <v>4.8871094803693209</v>
      </c>
      <c r="F25" s="5">
        <f>$P$2*(A25*$P$6)^(-$P$4)*SIN($P$4*PI()/2)+$P$3*(A25*$P$7)^(-$P$5)*SIN($P$5*PI()/2)</f>
        <v>2.7250903040382717</v>
      </c>
      <c r="H25" s="1">
        <f t="shared" si="2"/>
        <v>120223301.57504518</v>
      </c>
      <c r="I25" s="5">
        <f t="shared" si="3"/>
        <v>67037449.182919957</v>
      </c>
      <c r="J25">
        <f t="shared" si="4"/>
        <v>137650506.11805549</v>
      </c>
      <c r="K25">
        <f t="shared" si="5"/>
        <v>29.144377906184669</v>
      </c>
      <c r="L25">
        <f t="shared" si="1"/>
        <v>0.68919125425585648</v>
      </c>
      <c r="M25">
        <f t="shared" si="1"/>
        <v>0.26659617149868176</v>
      </c>
    </row>
    <row r="26" spans="1:13">
      <c r="A26">
        <v>117.25</v>
      </c>
      <c r="B26" s="1">
        <v>72077000</v>
      </c>
      <c r="C26">
        <v>23.51</v>
      </c>
      <c r="E26" s="5">
        <f>1+$P$2*(A26*$P$6)^(-$P$4)*COS($P$4*PI()/2)+$P$3*(A26*$P$7)^(-$P$5)*COS($P$5*PI()/2)</f>
        <v>5.6597504965912613</v>
      </c>
      <c r="F26" s="5">
        <f>$P$2*(A26*$P$6)^(-$P$4)*SIN($P$4*PI()/2)+$P$3*(A26*$P$7)^(-$P$5)*SIN($P$5*PI()/2)</f>
        <v>3.2925361144398679</v>
      </c>
      <c r="H26" s="1">
        <f t="shared" si="2"/>
        <v>101677927.11619191</v>
      </c>
      <c r="I26" s="5">
        <f t="shared" si="3"/>
        <v>59150707.663363591</v>
      </c>
      <c r="J26">
        <f t="shared" si="4"/>
        <v>117631658.4926113</v>
      </c>
      <c r="K26">
        <f t="shared" si="5"/>
        <v>30.188524776009842</v>
      </c>
      <c r="L26">
        <f t="shared" si="1"/>
        <v>0.63202767169292984</v>
      </c>
      <c r="M26">
        <f t="shared" si="1"/>
        <v>0.28407166210165208</v>
      </c>
    </row>
    <row r="27" spans="1:13">
      <c r="A27">
        <v>73</v>
      </c>
      <c r="B27" s="1">
        <v>63571000</v>
      </c>
      <c r="C27">
        <v>23.89</v>
      </c>
      <c r="E27" s="5">
        <f>1+$P$2*(A27*$P$6)^(-$P$4)*COS($P$4*PI()/2)+$P$3*(A27*$P$7)^(-$P$5)*COS($P$5*PI()/2)</f>
        <v>6.5888136753637294</v>
      </c>
      <c r="F27" s="5">
        <f>$P$2*(A27*$P$6)^(-$P$4)*SIN($P$4*PI()/2)+$P$3*(A27*$P$7)^(-$P$5)*SIN($P$5*PI()/2)</f>
        <v>3.9878097282240441</v>
      </c>
      <c r="H27" s="1">
        <f t="shared" si="2"/>
        <v>85558085.956947044</v>
      </c>
      <c r="I27" s="5">
        <f t="shared" si="3"/>
        <v>51783125.812630802</v>
      </c>
      <c r="J27">
        <f t="shared" si="4"/>
        <v>100008390.60570413</v>
      </c>
      <c r="K27">
        <f t="shared" si="5"/>
        <v>31.18397898241691</v>
      </c>
      <c r="L27">
        <f t="shared" si="1"/>
        <v>0.57317630060411395</v>
      </c>
      <c r="M27">
        <f t="shared" si="1"/>
        <v>0.30531515204758936</v>
      </c>
    </row>
    <row r="28" spans="1:13">
      <c r="A28">
        <v>45.5</v>
      </c>
      <c r="B28" s="1">
        <v>56166000</v>
      </c>
      <c r="C28">
        <v>24.51</v>
      </c>
      <c r="E28" s="5">
        <f>1+$P$2*(A28*$P$6)^(-$P$4)*COS($P$4*PI()/2)+$P$3*(A28*$P$7)^(-$P$5)*COS($P$5*PI()/2)</f>
        <v>7.7033040920955145</v>
      </c>
      <c r="F28" s="5">
        <f>$P$2*(A28*$P$6)^(-$P$4)*SIN($P$4*PI()/2)+$P$3*(A28*$P$7)^(-$P$5)*SIN($P$5*PI()/2)</f>
        <v>4.8412128590696373</v>
      </c>
      <c r="H28" s="1">
        <f t="shared" si="2"/>
        <v>71677016.246057838</v>
      </c>
      <c r="I28" s="5">
        <f t="shared" si="3"/>
        <v>45046085.238440037</v>
      </c>
      <c r="J28">
        <f t="shared" si="4"/>
        <v>84656626.75329347</v>
      </c>
      <c r="K28">
        <f t="shared" si="5"/>
        <v>32.147688602717537</v>
      </c>
      <c r="L28">
        <f t="shared" si="1"/>
        <v>0.50725753575639121</v>
      </c>
      <c r="M28">
        <f t="shared" si="1"/>
        <v>0.31161520206925886</v>
      </c>
    </row>
    <row r="29" spans="1:13">
      <c r="A29">
        <v>28.25</v>
      </c>
      <c r="B29" s="1">
        <v>49324000</v>
      </c>
      <c r="C29">
        <v>25.05</v>
      </c>
      <c r="E29" s="5">
        <f>1+$P$2*(A29*$P$6)^(-$P$4)*COS($P$4*PI()/2)+$P$3*(A29*$P$7)^(-$P$5)*COS($P$5*PI()/2)</f>
        <v>9.0566252578034785</v>
      </c>
      <c r="F29" s="5">
        <f>$P$2*(A29*$P$6)^(-$P$4)*SIN($P$4*PI()/2)+$P$3*(A29*$P$7)^(-$P$5)*SIN($P$5*PI()/2)</f>
        <v>5.9068859482997382</v>
      </c>
      <c r="H29" s="1">
        <f t="shared" si="2"/>
        <v>59665021.729560375</v>
      </c>
      <c r="I29" s="5">
        <f t="shared" si="3"/>
        <v>38914548.016179629</v>
      </c>
      <c r="J29">
        <f t="shared" si="4"/>
        <v>71233818.269782931</v>
      </c>
      <c r="K29">
        <f t="shared" si="5"/>
        <v>33.113078350943503</v>
      </c>
      <c r="L29">
        <f t="shared" si="1"/>
        <v>0.44420197611270235</v>
      </c>
      <c r="M29">
        <f t="shared" si="1"/>
        <v>0.32187937528716576</v>
      </c>
    </row>
    <row r="30" spans="1:13">
      <c r="A30">
        <v>17.675000000000001</v>
      </c>
      <c r="B30" s="1">
        <v>43242000</v>
      </c>
      <c r="C30">
        <v>25.57</v>
      </c>
      <c r="E30" s="5">
        <f>1+$P$2*(A30*$P$6)^(-$P$4)*COS($P$4*PI()/2)+$P$3*(A30*$P$7)^(-$P$5)*COS($P$5*PI()/2)</f>
        <v>10.6612919249482</v>
      </c>
      <c r="F30" s="5">
        <f>$P$2*(A30*$P$6)^(-$P$4)*SIN($P$4*PI()/2)+$P$3*(A30*$P$7)^(-$P$5)*SIN($P$5*PI()/2)</f>
        <v>7.2135438130497054</v>
      </c>
      <c r="H30" s="1">
        <f t="shared" si="2"/>
        <v>49557645.931709886</v>
      </c>
      <c r="I30" s="5">
        <f t="shared" si="3"/>
        <v>33531231.741572507</v>
      </c>
      <c r="J30">
        <f t="shared" si="4"/>
        <v>59835639.650627628</v>
      </c>
      <c r="K30">
        <f t="shared" si="5"/>
        <v>34.082701032463099</v>
      </c>
      <c r="L30">
        <f t="shared" si="1"/>
        <v>0.38373894941555958</v>
      </c>
      <c r="M30">
        <f t="shared" si="1"/>
        <v>0.33291752180145084</v>
      </c>
    </row>
    <row r="31" spans="1:13">
      <c r="A31">
        <v>11.025</v>
      </c>
      <c r="B31" s="1">
        <v>37806000</v>
      </c>
      <c r="C31">
        <v>26.17</v>
      </c>
      <c r="E31" s="5">
        <f>1+$P$2*(A31*$P$6)^(-$P$4)*COS($P$4*PI()/2)+$P$3*(A31*$P$7)^(-$P$5)*COS($P$5*PI()/2)</f>
        <v>12.609392343879504</v>
      </c>
      <c r="F31" s="5">
        <f>$P$2*(A31*$P$6)^(-$P$4)*SIN($P$4*PI()/2)+$P$3*(A31*$P$7)^(-$P$5)*SIN($P$5*PI()/2)</f>
        <v>8.864285316392662</v>
      </c>
      <c r="H31" s="1">
        <f t="shared" si="2"/>
        <v>40880607.872479931</v>
      </c>
      <c r="I31" s="5">
        <f t="shared" si="3"/>
        <v>28738686.386035495</v>
      </c>
      <c r="J31">
        <f t="shared" si="4"/>
        <v>49971353.746105075</v>
      </c>
      <c r="K31">
        <f t="shared" si="5"/>
        <v>35.106860989477894</v>
      </c>
      <c r="L31">
        <f t="shared" si="1"/>
        <v>0.32178367841361355</v>
      </c>
      <c r="M31">
        <f t="shared" si="1"/>
        <v>0.34149258652953352</v>
      </c>
    </row>
    <row r="32" spans="1:13">
      <c r="A32">
        <v>6.85</v>
      </c>
      <c r="B32" s="1">
        <v>33014000</v>
      </c>
      <c r="C32">
        <v>26.82</v>
      </c>
      <c r="E32" s="5">
        <f>1+$P$2*(A32*$P$6)^(-$P$4)*COS($P$4*PI()/2)+$P$3*(A32*$P$7)^(-$P$5)*COS($P$5*PI()/2)</f>
        <v>14.987161164477881</v>
      </c>
      <c r="F32" s="5">
        <f>$P$2*(A32*$P$6)^(-$P$4)*SIN($P$4*PI()/2)+$P$3*(A32*$P$7)^(-$P$5)*SIN($P$5*PI()/2)</f>
        <v>10.976792634893288</v>
      </c>
      <c r="H32" s="1">
        <f t="shared" si="2"/>
        <v>33449312.708795179</v>
      </c>
      <c r="I32" s="5">
        <f t="shared" si="3"/>
        <v>24498713.622589957</v>
      </c>
      <c r="J32">
        <f t="shared" si="4"/>
        <v>41461349.349152178</v>
      </c>
      <c r="K32">
        <f t="shared" si="5"/>
        <v>36.219534555768988</v>
      </c>
      <c r="L32">
        <f t="shared" si="1"/>
        <v>0.25587173166390553</v>
      </c>
      <c r="M32">
        <f t="shared" si="1"/>
        <v>0.35046735852979072</v>
      </c>
    </row>
    <row r="33" spans="1:13">
      <c r="A33">
        <v>4.2750000000000004</v>
      </c>
      <c r="B33" s="1">
        <v>28707000</v>
      </c>
      <c r="C33">
        <v>27.51</v>
      </c>
      <c r="E33" s="5">
        <f>1+$P$2*(A33*$P$6)^(-$P$4)*COS($P$4*PI()/2)+$P$3*(A33*$P$7)^(-$P$5)*COS($P$5*PI()/2)</f>
        <v>17.845562680800871</v>
      </c>
      <c r="F33" s="5">
        <f>$P$2*(A33*$P$6)^(-$P$4)*SIN($P$4*PI()/2)+$P$3*(A33*$P$7)^(-$P$5)*SIN($P$5*PI()/2)</f>
        <v>13.66027750983333</v>
      </c>
      <c r="H33" s="1">
        <f t="shared" si="2"/>
        <v>27214480.398615882</v>
      </c>
      <c r="I33" s="5">
        <f t="shared" si="3"/>
        <v>20831921.143678326</v>
      </c>
      <c r="J33">
        <f t="shared" si="4"/>
        <v>34272392.415807217</v>
      </c>
      <c r="K33">
        <f t="shared" si="5"/>
        <v>37.433042405874211</v>
      </c>
      <c r="L33">
        <f t="shared" si="1"/>
        <v>0.19386882696928337</v>
      </c>
      <c r="M33">
        <f t="shared" si="1"/>
        <v>0.36070673958103266</v>
      </c>
    </row>
    <row r="34" spans="1:13">
      <c r="A34">
        <v>2.6749999999999998</v>
      </c>
      <c r="B34" s="1">
        <v>24899000</v>
      </c>
      <c r="C34">
        <v>28.2</v>
      </c>
      <c r="E34" s="5">
        <f>1+$P$2*(A34*$P$6)^(-$P$4)*COS($P$4*PI()/2)+$P$3*(A34*$P$7)^(-$P$5)*COS($P$5*PI()/2)</f>
        <v>21.300954577099922</v>
      </c>
      <c r="F34" s="5">
        <f>$P$2*(A34*$P$6)^(-$P$4)*SIN($P$4*PI()/2)+$P$3*(A34*$P$7)^(-$P$5)*SIN($P$5*PI()/2)</f>
        <v>17.114896214049569</v>
      </c>
      <c r="H34" s="1">
        <f t="shared" si="2"/>
        <v>21973581.199316397</v>
      </c>
      <c r="I34" s="5">
        <f t="shared" si="3"/>
        <v>17655338.417631276</v>
      </c>
      <c r="J34">
        <f t="shared" si="4"/>
        <v>28187749.916657731</v>
      </c>
      <c r="K34">
        <f t="shared" si="5"/>
        <v>38.781189433543808</v>
      </c>
      <c r="L34">
        <f t="shared" ref="L34:M65" si="6">ABS((J34-B34)/B34)</f>
        <v>0.13208361446876304</v>
      </c>
      <c r="M34">
        <f t="shared" si="6"/>
        <v>0.3752194834590003</v>
      </c>
    </row>
    <row r="35" spans="1:13">
      <c r="A35">
        <v>1.66</v>
      </c>
      <c r="B35" s="1">
        <v>21505000</v>
      </c>
      <c r="C35">
        <v>28.98</v>
      </c>
      <c r="E35" s="5">
        <f>1+$P$2*(A35*$P$6)^(-$P$4)*COS($P$4*PI()/2)+$P$3*(A35*$P$7)^(-$P$5)*COS($P$5*PI()/2)</f>
        <v>25.59797514604935</v>
      </c>
      <c r="F35" s="5">
        <f>$P$2*(A35*$P$6)^(-$P$4)*SIN($P$4*PI()/2)+$P$3*(A35*$P$7)^(-$P$5)*SIN($P$5*PI()/2)</f>
        <v>21.730451368945197</v>
      </c>
      <c r="H35" s="1">
        <f t="shared" si="2"/>
        <v>17487193.058403391</v>
      </c>
      <c r="I35" s="5">
        <f t="shared" si="3"/>
        <v>14845103.808675222</v>
      </c>
      <c r="J35">
        <f t="shared" si="4"/>
        <v>22938592.549505197</v>
      </c>
      <c r="K35">
        <f t="shared" si="5"/>
        <v>40.328356866308837</v>
      </c>
      <c r="L35">
        <f t="shared" si="6"/>
        <v>6.6663220158344402E-2</v>
      </c>
      <c r="M35">
        <f t="shared" si="6"/>
        <v>0.39159271450341054</v>
      </c>
    </row>
    <row r="36" spans="1:13">
      <c r="A36">
        <v>1.0349999999999999</v>
      </c>
      <c r="B36" s="1">
        <v>18485000</v>
      </c>
      <c r="C36">
        <v>29.82</v>
      </c>
      <c r="E36" s="5">
        <f>1+$P$2*(A36*$P$6)^(-$P$4)*COS($P$4*PI()/2)+$P$3*(A36*$P$7)^(-$P$5)*COS($P$5*PI()/2)</f>
        <v>30.825041585379012</v>
      </c>
      <c r="F36" s="5">
        <f>$P$2*(A36*$P$6)^(-$P$4)*SIN($P$4*PI()/2)+$P$3*(A36*$P$7)^(-$P$5)*SIN($P$5*PI()/2)</f>
        <v>27.813074024564628</v>
      </c>
      <c r="H36" s="1">
        <f t="shared" si="2"/>
        <v>13773628.511447037</v>
      </c>
      <c r="I36" s="5">
        <f t="shared" si="3"/>
        <v>12427783.700296346</v>
      </c>
      <c r="J36">
        <f t="shared" si="4"/>
        <v>18551621.224914502</v>
      </c>
      <c r="K36">
        <f t="shared" si="5"/>
        <v>42.059566204024804</v>
      </c>
      <c r="L36">
        <f t="shared" si="6"/>
        <v>3.6040695111983962E-3</v>
      </c>
      <c r="M36">
        <f t="shared" si="6"/>
        <v>0.4104482295112275</v>
      </c>
    </row>
    <row r="37" spans="1:13">
      <c r="A37">
        <v>0.64500000000000002</v>
      </c>
      <c r="B37" s="1">
        <v>15813000</v>
      </c>
      <c r="C37">
        <v>30.7</v>
      </c>
      <c r="E37" s="5">
        <f>1+$P$2*(A37*$P$6)^(-$P$4)*COS($P$4*PI()/2)+$P$3*(A37*$P$7)^(-$P$5)*COS($P$5*PI()/2)</f>
        <v>37.284448260870192</v>
      </c>
      <c r="F37" s="5">
        <f>$P$2*(A37*$P$6)^(-$P$4)*SIN($P$4*PI()/2)+$P$3*(A37*$P$7)^(-$P$5)*SIN($P$5*PI()/2)</f>
        <v>36.014701545335015</v>
      </c>
      <c r="H37" s="1">
        <f t="shared" si="2"/>
        <v>10686822.135464622</v>
      </c>
      <c r="I37" s="5">
        <f t="shared" si="3"/>
        <v>10322875.290628083</v>
      </c>
      <c r="J37">
        <f t="shared" si="4"/>
        <v>14858328.358900823</v>
      </c>
      <c r="K37">
        <f t="shared" si="5"/>
        <v>44.007575772537152</v>
      </c>
      <c r="L37">
        <f t="shared" si="6"/>
        <v>6.0372582122252404E-2</v>
      </c>
      <c r="M37">
        <f t="shared" si="6"/>
        <v>0.43347152353541213</v>
      </c>
    </row>
    <row r="38" spans="1:13">
      <c r="A38">
        <v>0.40250000000000002</v>
      </c>
      <c r="B38" s="1">
        <v>13521000</v>
      </c>
      <c r="C38">
        <v>31.65</v>
      </c>
      <c r="E38" s="5">
        <f>1+$P$2*(A38*$P$6)^(-$P$4)*COS($P$4*PI()/2)+$P$3*(A38*$P$7)^(-$P$5)*COS($P$5*PI()/2)</f>
        <v>45.287178194430453</v>
      </c>
      <c r="F38" s="5">
        <f>$P$2*(A38*$P$6)^(-$P$4)*SIN($P$4*PI()/2)+$P$3*(A38*$P$7)^(-$P$5)*SIN($P$5*PI()/2)</f>
        <v>47.170872526971124</v>
      </c>
      <c r="H38" s="1">
        <f t="shared" si="2"/>
        <v>8157453.4479212388</v>
      </c>
      <c r="I38" s="5">
        <f t="shared" si="3"/>
        <v>8496758.0687974263</v>
      </c>
      <c r="J38">
        <f t="shared" si="4"/>
        <v>11778749.697428683</v>
      </c>
      <c r="K38">
        <f t="shared" si="5"/>
        <v>46.167154240825205</v>
      </c>
      <c r="L38">
        <f t="shared" si="6"/>
        <v>0.12885513664457637</v>
      </c>
      <c r="M38">
        <f t="shared" si="6"/>
        <v>0.45867785910980119</v>
      </c>
    </row>
    <row r="39" spans="1:13">
      <c r="A39">
        <v>0.25</v>
      </c>
      <c r="B39" s="1">
        <v>11591000</v>
      </c>
      <c r="C39">
        <v>32.6</v>
      </c>
      <c r="E39" s="5">
        <f>1+$P$2*(A39*$P$6)^(-$P$4)*COS($P$4*PI()/2)+$P$3*(A39*$P$7)^(-$P$5)*COS($P$5*PI()/2)</f>
        <v>55.416125402264434</v>
      </c>
      <c r="F39" s="5">
        <f>$P$2*(A39*$P$6)^(-$P$4)*SIN($P$4*PI()/2)+$P$3*(A39*$P$7)^(-$P$5)*SIN($P$5*PI()/2)</f>
        <v>62.754355630741216</v>
      </c>
      <c r="H39" s="1">
        <f t="shared" si="2"/>
        <v>6089696.7131543308</v>
      </c>
      <c r="I39" s="5">
        <f t="shared" si="3"/>
        <v>6896097.3082579859</v>
      </c>
      <c r="J39">
        <f t="shared" si="4"/>
        <v>9200030.6599035691</v>
      </c>
      <c r="K39">
        <f t="shared" si="5"/>
        <v>48.553429014176984</v>
      </c>
      <c r="L39">
        <f t="shared" si="6"/>
        <v>0.20627808990565361</v>
      </c>
      <c r="M39">
        <f t="shared" si="6"/>
        <v>0.48936898816493812</v>
      </c>
    </row>
    <row r="40" spans="1:13">
      <c r="A40">
        <v>50</v>
      </c>
      <c r="B40" s="1">
        <v>60052000</v>
      </c>
      <c r="C40">
        <v>25.43</v>
      </c>
      <c r="E40" s="5">
        <f>1+$P$2*(A40*$P$6)^(-$P$4)*COS($P$4*PI()/2)+$P$3*(A40*$P$7)^(-$P$5)*COS($P$5*PI()/2)</f>
        <v>7.4642346171465466</v>
      </c>
      <c r="F40" s="5">
        <f>$P$2*(A40*$P$6)^(-$P$4)*SIN($P$4*PI()/2)+$P$3*(A40*$P$7)^(-$P$5)*SIN($P$5*PI()/2)</f>
        <v>4.6563339112930704</v>
      </c>
      <c r="H40" s="1">
        <f t="shared" si="2"/>
        <v>74282145.669580415</v>
      </c>
      <c r="I40" s="5">
        <f t="shared" si="3"/>
        <v>46338639.073634058</v>
      </c>
      <c r="J40">
        <f t="shared" si="4"/>
        <v>87550594.723698422</v>
      </c>
      <c r="K40">
        <f t="shared" si="5"/>
        <v>31.956712471846622</v>
      </c>
      <c r="L40">
        <f t="shared" si="6"/>
        <v>0.45791305408143645</v>
      </c>
      <c r="M40">
        <f t="shared" si="6"/>
        <v>0.25665404922715779</v>
      </c>
    </row>
    <row r="41" spans="1:13">
      <c r="A41">
        <v>31.2</v>
      </c>
      <c r="B41" s="1">
        <v>51621000</v>
      </c>
      <c r="C41">
        <v>26.35</v>
      </c>
      <c r="E41" s="5">
        <f>1+$P$2*(A41*$P$6)^(-$P$4)*COS($P$4*PI()/2)+$P$3*(A41*$P$7)^(-$P$5)*COS($P$5*PI()/2)</f>
        <v>8.7532980107175451</v>
      </c>
      <c r="F41" s="5">
        <f>$P$2*(A41*$P$6)^(-$P$4)*SIN($P$4*PI()/2)+$P$3*(A41*$P$7)^(-$P$5)*SIN($P$5*PI()/2)</f>
        <v>5.665177312890024</v>
      </c>
      <c r="H41" s="1">
        <f t="shared" si="2"/>
        <v>62015956.180878624</v>
      </c>
      <c r="I41" s="5">
        <f t="shared" si="3"/>
        <v>40137030.358491741</v>
      </c>
      <c r="J41">
        <f t="shared" si="4"/>
        <v>73871239.511917934</v>
      </c>
      <c r="K41">
        <f t="shared" si="5"/>
        <v>32.911141818376308</v>
      </c>
      <c r="L41">
        <f t="shared" si="6"/>
        <v>0.43103077259095979</v>
      </c>
      <c r="M41">
        <f t="shared" si="6"/>
        <v>0.24899968950194709</v>
      </c>
    </row>
    <row r="42" spans="1:13">
      <c r="A42">
        <v>19.399999999999999</v>
      </c>
      <c r="B42" s="1">
        <v>44616000</v>
      </c>
      <c r="C42">
        <v>26.95</v>
      </c>
      <c r="E42" s="5">
        <f>1+$P$2*(A42*$P$6)^(-$P$4)*COS($P$4*PI()/2)+$P$3*(A42*$P$7)^(-$P$5)*COS($P$5*PI()/2)</f>
        <v>10.318447637095788</v>
      </c>
      <c r="F42" s="5">
        <f>$P$2*(A42*$P$6)^(-$P$4)*SIN($P$4*PI()/2)+$P$3*(A42*$P$7)^(-$P$5)*SIN($P$5*PI()/2)</f>
        <v>6.9303841634572541</v>
      </c>
      <c r="H42" s="1">
        <f t="shared" si="2"/>
        <v>51440274.288842499</v>
      </c>
      <c r="I42" s="5">
        <f t="shared" si="3"/>
        <v>34549854.283665434</v>
      </c>
      <c r="J42">
        <f t="shared" si="4"/>
        <v>61966073.378372662</v>
      </c>
      <c r="K42">
        <f t="shared" si="5"/>
        <v>33.887279026466551</v>
      </c>
      <c r="L42">
        <f t="shared" si="6"/>
        <v>0.38887559123123233</v>
      </c>
      <c r="M42">
        <f t="shared" si="6"/>
        <v>0.25741295088929694</v>
      </c>
    </row>
    <row r="43" spans="1:13">
      <c r="A43">
        <v>12.1</v>
      </c>
      <c r="B43" s="1">
        <v>38612000</v>
      </c>
      <c r="C43">
        <v>27.48</v>
      </c>
      <c r="E43" s="5">
        <f>1+$P$2*(A43*$P$6)^(-$P$4)*COS($P$4*PI()/2)+$P$3*(A43*$P$7)^(-$P$5)*COS($P$5*PI()/2)</f>
        <v>12.195658903954801</v>
      </c>
      <c r="F43" s="5">
        <f>$P$2*(A43*$P$6)^(-$P$4)*SIN($P$4*PI()/2)+$P$3*(A43*$P$7)^(-$P$5)*SIN($P$5*PI()/2)</f>
        <v>8.5077208121809935</v>
      </c>
      <c r="H43" s="1">
        <f t="shared" si="2"/>
        <v>42482034.031857476</v>
      </c>
      <c r="I43" s="5">
        <f t="shared" si="3"/>
        <v>29635568.518517055</v>
      </c>
      <c r="J43">
        <f t="shared" si="4"/>
        <v>51797588.137862325</v>
      </c>
      <c r="K43">
        <f t="shared" si="5"/>
        <v>34.899719753236553</v>
      </c>
      <c r="L43">
        <f t="shared" si="6"/>
        <v>0.34148938510987065</v>
      </c>
      <c r="M43">
        <f t="shared" si="6"/>
        <v>0.27000435783248011</v>
      </c>
    </row>
    <row r="44" spans="1:13">
      <c r="A44">
        <v>7.53</v>
      </c>
      <c r="B44" s="1">
        <v>33324000</v>
      </c>
      <c r="C44">
        <v>27.98</v>
      </c>
      <c r="E44" s="5">
        <f>1+$P$2*(A44*$P$6)^(-$P$4)*COS($P$4*PI()/2)+$P$3*(A44*$P$7)^(-$P$5)*COS($P$5*PI()/2)</f>
        <v>14.476994803482489</v>
      </c>
      <c r="F44" s="5">
        <f>$P$2*(A44*$P$6)^(-$P$4)*SIN($P$4*PI()/2)+$P$3*(A44*$P$7)^(-$P$5)*SIN($P$5*PI()/2)</f>
        <v>10.514412597733887</v>
      </c>
      <c r="H44" s="1">
        <f t="shared" si="2"/>
        <v>34830732.417275734</v>
      </c>
      <c r="I44" s="5">
        <f t="shared" si="3"/>
        <v>25297010.649503414</v>
      </c>
      <c r="J44">
        <f t="shared" si="4"/>
        <v>43047864.854426309</v>
      </c>
      <c r="K44">
        <f t="shared" si="5"/>
        <v>35.990311383274054</v>
      </c>
      <c r="L44">
        <f t="shared" si="6"/>
        <v>0.29179764897450217</v>
      </c>
      <c r="M44">
        <f t="shared" si="6"/>
        <v>0.28628704014560591</v>
      </c>
    </row>
    <row r="45" spans="1:13">
      <c r="A45">
        <v>4.6900000000000004</v>
      </c>
      <c r="B45" s="1">
        <v>28755000</v>
      </c>
      <c r="C45">
        <v>28.48</v>
      </c>
      <c r="E45" s="5">
        <f>1+$P$2*(A45*$P$6)^(-$P$4)*COS($P$4*PI()/2)+$P$3*(A45*$P$7)^(-$P$5)*COS($P$5*PI()/2)</f>
        <v>17.23914214220493</v>
      </c>
      <c r="F45" s="5">
        <f>$P$2*(A45*$P$6)^(-$P$4)*SIN($P$4*PI()/2)+$P$3*(A45*$P$7)^(-$P$5)*SIN($P$5*PI()/2)</f>
        <v>13.077777492341305</v>
      </c>
      <c r="H45" s="1">
        <f t="shared" si="2"/>
        <v>28358821.41841279</v>
      </c>
      <c r="I45" s="5">
        <f t="shared" si="3"/>
        <v>21513272.14520026</v>
      </c>
      <c r="J45">
        <f t="shared" si="4"/>
        <v>35595556.332706437</v>
      </c>
      <c r="K45">
        <f t="shared" si="5"/>
        <v>37.184300557947452</v>
      </c>
      <c r="L45">
        <f t="shared" si="6"/>
        <v>0.23789102182947092</v>
      </c>
      <c r="M45">
        <f t="shared" si="6"/>
        <v>0.30562853082680658</v>
      </c>
    </row>
    <row r="46" spans="1:13">
      <c r="A46">
        <v>2.92</v>
      </c>
      <c r="B46" s="1">
        <v>24762000</v>
      </c>
      <c r="C46">
        <v>28.97</v>
      </c>
      <c r="E46" s="5">
        <f>1+$P$2*(A46*$P$6)^(-$P$4)*COS($P$4*PI()/2)+$P$3*(A46*$P$7)^(-$P$5)*COS($P$5*PI()/2)</f>
        <v>20.602339165590092</v>
      </c>
      <c r="F46" s="5">
        <f>$P$2*(A46*$P$6)^(-$P$4)*SIN($P$4*PI()/2)+$P$3*(A46*$P$7)^(-$P$5)*SIN($P$5*PI()/2)</f>
        <v>16.397870469653917</v>
      </c>
      <c r="H46" s="1">
        <f t="shared" si="2"/>
        <v>22886807.974137787</v>
      </c>
      <c r="I46" s="5">
        <f t="shared" si="3"/>
        <v>18216131.168764044</v>
      </c>
      <c r="J46">
        <f t="shared" si="4"/>
        <v>29251212.180056296</v>
      </c>
      <c r="K46">
        <f t="shared" si="5"/>
        <v>38.517080073489133</v>
      </c>
      <c r="L46">
        <f t="shared" si="6"/>
        <v>0.18129440998531202</v>
      </c>
      <c r="M46">
        <f t="shared" si="6"/>
        <v>0.32955057209144406</v>
      </c>
    </row>
    <row r="47" spans="1:13">
      <c r="A47">
        <v>1.82</v>
      </c>
      <c r="B47" s="1">
        <v>21239000</v>
      </c>
      <c r="C47">
        <v>29.6</v>
      </c>
      <c r="E47" s="5">
        <f>1+$P$2*(A47*$P$6)^(-$P$4)*COS($P$4*PI()/2)+$P$3*(A47*$P$7)^(-$P$5)*COS($P$5*PI()/2)</f>
        <v>24.699366157000529</v>
      </c>
      <c r="F47" s="5">
        <f>$P$2*(A47*$P$6)^(-$P$4)*SIN($P$4*PI()/2)+$P$3*(A47*$P$7)^(-$P$5)*SIN($P$5*PI()/2)</f>
        <v>20.73619155648991</v>
      </c>
      <c r="H47" s="1">
        <f t="shared" si="2"/>
        <v>18291584.6303721</v>
      </c>
      <c r="I47" s="5">
        <f t="shared" si="3"/>
        <v>15356580.42219186</v>
      </c>
      <c r="J47">
        <f t="shared" si="4"/>
        <v>23883187.194202349</v>
      </c>
      <c r="K47">
        <f t="shared" si="5"/>
        <v>40.014919710436274</v>
      </c>
      <c r="L47">
        <f t="shared" si="6"/>
        <v>0.12449678394474074</v>
      </c>
      <c r="M47">
        <f t="shared" si="6"/>
        <v>0.35185539562284701</v>
      </c>
    </row>
    <row r="48" spans="1:13">
      <c r="A48">
        <v>1.1299999999999999</v>
      </c>
      <c r="B48" s="1">
        <v>18188000</v>
      </c>
      <c r="C48">
        <v>30.11</v>
      </c>
      <c r="E48" s="5">
        <f>1+$P$2*(A48*$P$6)^(-$P$4)*COS($P$4*PI()/2)+$P$3*(A48*$P$7)^(-$P$5)*COS($P$5*PI()/2)</f>
        <v>29.76936081780449</v>
      </c>
      <c r="F48" s="5">
        <f>$P$2*(A48*$P$6)^(-$P$4)*SIN($P$4*PI()/2)+$P$3*(A48*$P$7)^(-$P$5)*SIN($P$5*PI()/2)</f>
        <v>26.543900661001679</v>
      </c>
      <c r="H48" s="1">
        <f t="shared" si="2"/>
        <v>14413675.600546991</v>
      </c>
      <c r="I48" s="5">
        <f t="shared" si="3"/>
        <v>12851978.100651734</v>
      </c>
      <c r="J48">
        <f t="shared" si="4"/>
        <v>19311327.90404211</v>
      </c>
      <c r="K48">
        <f t="shared" si="5"/>
        <v>41.721845774251349</v>
      </c>
      <c r="L48">
        <f t="shared" si="6"/>
        <v>6.1762035630201773E-2</v>
      </c>
      <c r="M48">
        <f t="shared" si="6"/>
        <v>0.38564748502993523</v>
      </c>
    </row>
    <row r="49" spans="1:13">
      <c r="A49">
        <v>0.70699999999999996</v>
      </c>
      <c r="B49" s="1">
        <v>15525000</v>
      </c>
      <c r="C49">
        <v>30.85</v>
      </c>
      <c r="E49" s="5">
        <f>1+$P$2*(A49*$P$6)^(-$P$4)*COS($P$4*PI()/2)+$P$3*(A49*$P$7)^(-$P$5)*COS($P$5*PI()/2)</f>
        <v>35.920167061655043</v>
      </c>
      <c r="F49" s="5">
        <f>$P$2*(A49*$P$6)^(-$P$4)*SIN($P$4*PI()/2)+$P$3*(A49*$P$7)^(-$P$5)*SIN($P$5*PI()/2)</f>
        <v>34.221051324003668</v>
      </c>
      <c r="H49" s="1">
        <f t="shared" si="2"/>
        <v>11240509.596208507</v>
      </c>
      <c r="I49" s="5">
        <f t="shared" si="3"/>
        <v>10708804.7541526</v>
      </c>
      <c r="J49">
        <f t="shared" si="4"/>
        <v>15525062.165576564</v>
      </c>
      <c r="K49">
        <f t="shared" si="5"/>
        <v>43.612326287919224</v>
      </c>
      <c r="L49">
        <f t="shared" si="6"/>
        <v>4.0042239332784587E-6</v>
      </c>
      <c r="M49">
        <f t="shared" si="6"/>
        <v>0.41368966897631188</v>
      </c>
    </row>
    <row r="50" spans="1:13">
      <c r="A50">
        <v>0.441</v>
      </c>
      <c r="B50" s="1">
        <v>13205000</v>
      </c>
      <c r="C50">
        <v>31.5</v>
      </c>
      <c r="E50" s="5">
        <f>1+$P$2*(A50*$P$6)^(-$P$4)*COS($P$4*PI()/2)+$P$3*(A50*$P$7)^(-$P$5)*COS($P$5*PI()/2)</f>
        <v>43.595631661484802</v>
      </c>
      <c r="F50" s="5">
        <f>$P$2*(A50*$P$6)^(-$P$4)*SIN($P$4*PI()/2)+$P$3*(A50*$P$7)^(-$P$5)*SIN($P$5*PI()/2)</f>
        <v>44.724480424576385</v>
      </c>
      <c r="H50" s="1">
        <f t="shared" si="2"/>
        <v>8607991.8750004396</v>
      </c>
      <c r="I50" s="5">
        <f t="shared" si="3"/>
        <v>8830883.9541025162</v>
      </c>
      <c r="J50">
        <f t="shared" si="4"/>
        <v>12332154.537261479</v>
      </c>
      <c r="K50">
        <f t="shared" si="5"/>
        <v>45.732276563634343</v>
      </c>
      <c r="L50">
        <f t="shared" si="6"/>
        <v>6.6099618533776702E-2</v>
      </c>
      <c r="M50">
        <f t="shared" si="6"/>
        <v>0.45181830360743946</v>
      </c>
    </row>
    <row r="51" spans="1:13">
      <c r="A51">
        <v>0.27400000000000002</v>
      </c>
      <c r="B51" s="1">
        <v>11211000</v>
      </c>
      <c r="C51">
        <v>32.270000000000003</v>
      </c>
      <c r="E51" s="5">
        <f>1+$P$2*(A51*$P$6)^(-$P$4)*COS($P$4*PI()/2)+$P$3*(A51*$P$7)^(-$P$5)*COS($P$5*PI()/2)</f>
        <v>53.279706521424771</v>
      </c>
      <c r="F51" s="5">
        <f>$P$2*(A51*$P$6)^(-$P$4)*SIN($P$4*PI()/2)+$P$3*(A51*$P$7)^(-$P$5)*SIN($P$5*PI()/2)</f>
        <v>59.338360517882222</v>
      </c>
      <c r="H51" s="1">
        <f t="shared" si="2"/>
        <v>6452671.8996182373</v>
      </c>
      <c r="I51" s="5">
        <f t="shared" si="3"/>
        <v>7186431.6919461126</v>
      </c>
      <c r="J51">
        <f t="shared" si="4"/>
        <v>9658249.0704645999</v>
      </c>
      <c r="K51">
        <f t="shared" si="5"/>
        <v>48.079443593156157</v>
      </c>
      <c r="L51">
        <f t="shared" si="6"/>
        <v>0.13850244666268843</v>
      </c>
      <c r="M51">
        <f t="shared" si="6"/>
        <v>0.48991148413870939</v>
      </c>
    </row>
    <row r="52" spans="1:13">
      <c r="A52">
        <v>0.17100000000000001</v>
      </c>
      <c r="B52" s="1">
        <v>9489300</v>
      </c>
      <c r="C52">
        <v>33</v>
      </c>
      <c r="E52" s="5">
        <f>1+$P$2*(A52*$P$6)^(-$P$4)*COS($P$4*PI()/2)+$P$3*(A52*$P$7)^(-$P$5)*COS($P$5*PI()/2)</f>
        <v>65.386600753368725</v>
      </c>
      <c r="F52" s="5">
        <f>$P$2*(A52*$P$6)^(-$P$4)*SIN($P$4*PI()/2)+$P$3*(A52*$P$7)^(-$P$5)*SIN($P$5*PI()/2)</f>
        <v>79.549988228534403</v>
      </c>
      <c r="H52" s="1">
        <f t="shared" si="2"/>
        <v>4749568.2361591086</v>
      </c>
      <c r="I52" s="5">
        <f t="shared" si="3"/>
        <v>5778371.9129582103</v>
      </c>
      <c r="J52">
        <f t="shared" si="4"/>
        <v>7479838.2599088252</v>
      </c>
      <c r="K52">
        <f t="shared" si="5"/>
        <v>50.581295235475352</v>
      </c>
      <c r="L52">
        <f t="shared" si="6"/>
        <v>0.21176079796098499</v>
      </c>
      <c r="M52">
        <f t="shared" si="6"/>
        <v>0.53276652228713184</v>
      </c>
    </row>
    <row r="53" spans="1:13">
      <c r="A53">
        <v>0.107</v>
      </c>
      <c r="B53" s="1">
        <v>7997000</v>
      </c>
      <c r="C53">
        <v>33.880000000000003</v>
      </c>
      <c r="E53" s="5">
        <f>1+$P$2*(A53*$P$6)^(-$P$4)*COS($P$4*PI()/2)+$P$3*(A53*$P$7)^(-$P$5)*COS($P$5*PI()/2)</f>
        <v>80.703020756230643</v>
      </c>
      <c r="F53" s="5">
        <f>$P$2*(A53*$P$6)^(-$P$4)*SIN($P$4*PI()/2)+$P$3*(A53*$P$7)^(-$P$5)*SIN($P$5*PI()/2)</f>
        <v>107.85176296650479</v>
      </c>
      <c r="H53" s="1">
        <f t="shared" si="2"/>
        <v>3425723.6974532329</v>
      </c>
      <c r="I53" s="5">
        <f t="shared" si="3"/>
        <v>4578147.5927955238</v>
      </c>
      <c r="J53">
        <f t="shared" si="4"/>
        <v>5717955.7739381036</v>
      </c>
      <c r="K53">
        <f t="shared" si="5"/>
        <v>53.193326591477479</v>
      </c>
      <c r="L53">
        <f t="shared" si="6"/>
        <v>0.28498739853218663</v>
      </c>
      <c r="M53">
        <f t="shared" si="6"/>
        <v>0.57005096196804828</v>
      </c>
    </row>
    <row r="54" spans="1:13">
      <c r="A54">
        <v>6.6400000000000001E-2</v>
      </c>
      <c r="B54" s="1">
        <v>6707800</v>
      </c>
      <c r="C54">
        <v>34.729999999999997</v>
      </c>
      <c r="E54" s="5">
        <f>1+$P$2*(A54*$P$6)^(-$P$4)*COS($P$4*PI()/2)+$P$3*(A54*$P$7)^(-$P$5)*COS($P$5*PI()/2)</f>
        <v>100.7827303059847</v>
      </c>
      <c r="F54" s="5">
        <f>$P$2*(A54*$P$6)^(-$P$4)*SIN($P$4*PI()/2)+$P$3*(A54*$P$7)^(-$P$5)*SIN($P$5*PI()/2)</f>
        <v>148.91423087186183</v>
      </c>
      <c r="H54" s="1">
        <f t="shared" si="2"/>
        <v>2400846.757656828</v>
      </c>
      <c r="I54" s="5">
        <f t="shared" si="3"/>
        <v>3547435.6298168232</v>
      </c>
      <c r="J54">
        <f t="shared" si="4"/>
        <v>4283499.1188799357</v>
      </c>
      <c r="K54">
        <f t="shared" si="5"/>
        <v>55.910497098054755</v>
      </c>
      <c r="L54">
        <f t="shared" si="6"/>
        <v>0.36141520038165481</v>
      </c>
      <c r="M54">
        <f t="shared" si="6"/>
        <v>0.60986170740151913</v>
      </c>
    </row>
    <row r="55" spans="1:13">
      <c r="A55">
        <v>4.1399999999999999E-2</v>
      </c>
      <c r="B55" s="1">
        <v>5600500</v>
      </c>
      <c r="C55">
        <v>35.74</v>
      </c>
      <c r="E55" s="5">
        <f>1+$P$2*(A55*$P$6)^(-$P$4)*COS($P$4*PI()/2)+$P$3*(A55*$P$7)^(-$P$5)*COS($P$5*PI()/2)</f>
        <v>126.72140661662795</v>
      </c>
      <c r="F55" s="5">
        <f>$P$2*(A55*$P$6)^(-$P$4)*SIN($P$4*PI()/2)+$P$3*(A55*$P$7)^(-$P$5)*SIN($P$5*PI()/2)</f>
        <v>207.4600520822996</v>
      </c>
      <c r="H55" s="1">
        <f t="shared" si="2"/>
        <v>1651567.5130585895</v>
      </c>
      <c r="I55" s="5">
        <f t="shared" si="3"/>
        <v>2703839.0073521305</v>
      </c>
      <c r="J55">
        <f t="shared" si="4"/>
        <v>3168346.6710367235</v>
      </c>
      <c r="K55">
        <f t="shared" si="5"/>
        <v>58.582447822028655</v>
      </c>
      <c r="L55">
        <f t="shared" si="6"/>
        <v>0.43427431996487392</v>
      </c>
      <c r="M55">
        <f t="shared" si="6"/>
        <v>0.63912836659285543</v>
      </c>
    </row>
    <row r="56" spans="1:13">
      <c r="A56">
        <v>2.58E-2</v>
      </c>
      <c r="B56" s="1">
        <v>4644400</v>
      </c>
      <c r="C56">
        <v>36.799999999999997</v>
      </c>
      <c r="E56" s="5">
        <f>1+$P$2*(A56*$P$6)^(-$P$4)*COS($P$4*PI()/2)+$P$3*(A56*$P$7)^(-$P$5)*COS($P$5*PI()/2)</f>
        <v>160.98933751683154</v>
      </c>
      <c r="F56" s="5">
        <f>$P$2*(A56*$P$6)^(-$P$4)*SIN($P$4*PI()/2)+$P$3*(A56*$P$7)^(-$P$5)*SIN($P$5*PI()/2)</f>
        <v>292.38730261569737</v>
      </c>
      <c r="H56" s="1">
        <f t="shared" si="2"/>
        <v>1113012.808341936</v>
      </c>
      <c r="I56" s="5">
        <f t="shared" si="3"/>
        <v>2021443.2696438474</v>
      </c>
      <c r="J56">
        <f t="shared" si="4"/>
        <v>2307602.739624308</v>
      </c>
      <c r="K56">
        <f t="shared" si="5"/>
        <v>61.162685860220421</v>
      </c>
      <c r="L56">
        <f t="shared" si="6"/>
        <v>0.50314298087496601</v>
      </c>
      <c r="M56">
        <f t="shared" si="6"/>
        <v>0.66202950707120722</v>
      </c>
    </row>
    <row r="57" spans="1:13">
      <c r="A57">
        <v>1.61E-2</v>
      </c>
      <c r="B57" s="1">
        <v>3840000</v>
      </c>
      <c r="C57">
        <v>37.909999999999997</v>
      </c>
      <c r="E57" s="5">
        <f>1+$P$2*(A57*$P$6)^(-$P$4)*COS($P$4*PI()/2)+$P$3*(A57*$P$7)^(-$P$5)*COS($P$5*PI()/2)</f>
        <v>206.6606823692922</v>
      </c>
      <c r="F57" s="5">
        <f>$P$2*(A57*$P$6)^(-$P$4)*SIN($P$4*PI()/2)+$P$3*(A57*$P$7)^(-$P$5)*SIN($P$5*PI()/2)</f>
        <v>415.87736109160579</v>
      </c>
      <c r="H57" s="1">
        <f t="shared" si="2"/>
        <v>738077.60966084269</v>
      </c>
      <c r="I57" s="5">
        <f t="shared" si="3"/>
        <v>1485283.8240321293</v>
      </c>
      <c r="J57">
        <f t="shared" si="4"/>
        <v>1658561.6044676085</v>
      </c>
      <c r="K57">
        <f t="shared" si="5"/>
        <v>63.575978614157513</v>
      </c>
      <c r="L57">
        <f t="shared" si="6"/>
        <v>0.56808291550322698</v>
      </c>
      <c r="M57">
        <f t="shared" si="6"/>
        <v>0.67702396766440298</v>
      </c>
    </row>
    <row r="58" spans="1:13">
      <c r="A58">
        <v>0.01</v>
      </c>
      <c r="B58" s="1">
        <v>3172700</v>
      </c>
      <c r="C58">
        <v>39.020000000000003</v>
      </c>
      <c r="E58" s="5">
        <f>1+$P$2*(A58*$P$6)^(-$P$4)*COS($P$4*PI()/2)+$P$3*(A58*$P$7)^(-$P$5)*COS($P$5*PI()/2)</f>
        <v>269.19585676427732</v>
      </c>
      <c r="F58" s="5">
        <f>$P$2*(A58*$P$6)^(-$P$4)*SIN($P$4*PI()/2)+$P$3*(A58*$P$7)^(-$P$5)*SIN($P$5*PI()/2)</f>
        <v>599.04857490595589</v>
      </c>
      <c r="H58" s="1">
        <f t="shared" si="2"/>
        <v>480708.91301208024</v>
      </c>
      <c r="I58" s="5">
        <f t="shared" si="3"/>
        <v>1069734.1064080282</v>
      </c>
      <c r="J58">
        <f t="shared" si="4"/>
        <v>1172779.654266665</v>
      </c>
      <c r="K58">
        <f t="shared" si="5"/>
        <v>65.802168206102436</v>
      </c>
      <c r="L58">
        <f t="shared" si="6"/>
        <v>0.63035280541284555</v>
      </c>
      <c r="M58">
        <f t="shared" si="6"/>
        <v>0.68637027693753028</v>
      </c>
    </row>
    <row r="59" spans="1:13">
      <c r="A59">
        <v>2.5</v>
      </c>
      <c r="B59" s="1">
        <v>24939000</v>
      </c>
      <c r="C59">
        <v>29.35</v>
      </c>
      <c r="E59" s="5">
        <f>1+$P$2*(A59*$P$6)^(-$P$4)*COS($P$4*PI()/2)+$P$3*(A59*$P$7)^(-$P$5)*COS($P$5*PI()/2)</f>
        <v>21.858330729413652</v>
      </c>
      <c r="F59" s="5">
        <f>$P$2*(A59*$P$6)^(-$P$4)*SIN($P$4*PI()/2)+$P$3*(A59*$P$7)^(-$P$5)*SIN($P$5*PI()/2)</f>
        <v>17.693687534663315</v>
      </c>
      <c r="H59" s="1">
        <f t="shared" si="2"/>
        <v>21288259.667887133</v>
      </c>
      <c r="I59" s="5">
        <f t="shared" si="3"/>
        <v>17232231.471980955</v>
      </c>
      <c r="J59">
        <f t="shared" si="4"/>
        <v>27388680.165194545</v>
      </c>
      <c r="K59">
        <f t="shared" si="5"/>
        <v>38.989170379917113</v>
      </c>
      <c r="L59">
        <f t="shared" si="6"/>
        <v>9.8226880195458721E-2</v>
      </c>
      <c r="M59">
        <f t="shared" si="6"/>
        <v>0.32842147802102589</v>
      </c>
    </row>
    <row r="60" spans="1:13">
      <c r="A60">
        <v>1.56</v>
      </c>
      <c r="B60" s="1">
        <v>20670000</v>
      </c>
      <c r="C60">
        <v>31.03</v>
      </c>
      <c r="E60" s="5">
        <f>1+$P$2*(A60*$P$6)^(-$P$4)*COS($P$4*PI()/2)+$P$3*(A60*$P$7)^(-$P$5)*COS($P$5*PI()/2)</f>
        <v>26.225297030032642</v>
      </c>
      <c r="F60" s="5">
        <f>$P$2*(A60*$P$6)^(-$P$4)*SIN($P$4*PI()/2)+$P$3*(A60*$P$7)^(-$P$5)*SIN($P$5*PI()/2)</f>
        <v>22.433574914053196</v>
      </c>
      <c r="H60" s="1">
        <f t="shared" si="2"/>
        <v>16959623.835620418</v>
      </c>
      <c r="I60" s="5">
        <f t="shared" si="3"/>
        <v>14507557.012408769</v>
      </c>
      <c r="J60">
        <f t="shared" si="4"/>
        <v>22318110.38403644</v>
      </c>
      <c r="K60">
        <f t="shared" si="5"/>
        <v>40.544254724350004</v>
      </c>
      <c r="L60">
        <f t="shared" si="6"/>
        <v>7.9734416257205634E-2</v>
      </c>
      <c r="M60">
        <f t="shared" si="6"/>
        <v>0.30661471879954894</v>
      </c>
    </row>
    <row r="61" spans="1:13">
      <c r="A61">
        <v>0.97</v>
      </c>
      <c r="B61" s="1">
        <v>17264000</v>
      </c>
      <c r="C61">
        <v>32.06</v>
      </c>
      <c r="E61" s="5">
        <f>1+$P$2*(A61*$P$6)^(-$P$4)*COS($P$4*PI()/2)+$P$3*(A61*$P$7)^(-$P$5)*COS($P$5*PI()/2)</f>
        <v>31.631684722070375</v>
      </c>
      <c r="F61" s="5">
        <f>$P$2*(A61*$P$6)^(-$P$4)*SIN($P$4*PI()/2)+$P$3*(A61*$P$7)^(-$P$5)*SIN($P$5*PI()/2)</f>
        <v>28.796535703025349</v>
      </c>
      <c r="H61" s="1">
        <f t="shared" si="2"/>
        <v>13314866.185986098</v>
      </c>
      <c r="I61" s="5">
        <f t="shared" si="3"/>
        <v>12121454.259381529</v>
      </c>
      <c r="J61">
        <f t="shared" si="4"/>
        <v>18005979.976468779</v>
      </c>
      <c r="K61">
        <f t="shared" si="5"/>
        <v>42.313787556920886</v>
      </c>
      <c r="L61">
        <f t="shared" si="6"/>
        <v>4.2978450907598421E-2</v>
      </c>
      <c r="M61">
        <f t="shared" si="6"/>
        <v>0.31983117769559832</v>
      </c>
    </row>
    <row r="62" spans="1:13">
      <c r="A62">
        <v>0.60499999999999998</v>
      </c>
      <c r="B62" s="1">
        <v>14471000</v>
      </c>
      <c r="C62">
        <v>32.78</v>
      </c>
      <c r="E62" s="5">
        <f>1+$P$2*(A62*$P$6)^(-$P$4)*COS($P$4*PI()/2)+$P$3*(A62*$P$7)^(-$P$5)*COS($P$5*PI()/2)</f>
        <v>38.270718489058055</v>
      </c>
      <c r="F62" s="5">
        <f>$P$2*(A62*$P$6)^(-$P$4)*SIN($P$4*PI()/2)+$P$3*(A62*$P$7)^(-$P$5)*SIN($P$5*PI()/2)</f>
        <v>37.331420828112677</v>
      </c>
      <c r="H62" s="1">
        <f t="shared" si="2"/>
        <v>10312891.562899249</v>
      </c>
      <c r="I62" s="5">
        <f t="shared" si="3"/>
        <v>10059777.032912461</v>
      </c>
      <c r="J62">
        <f t="shared" si="4"/>
        <v>14406763.909359783</v>
      </c>
      <c r="K62">
        <f t="shared" si="5"/>
        <v>44.288181216909841</v>
      </c>
      <c r="L62">
        <f t="shared" si="6"/>
        <v>4.4389531228123192E-3</v>
      </c>
      <c r="M62">
        <f t="shared" si="6"/>
        <v>0.35107325249877486</v>
      </c>
    </row>
    <row r="63" spans="1:13">
      <c r="A63">
        <v>0.3765</v>
      </c>
      <c r="B63" s="1">
        <v>12138000</v>
      </c>
      <c r="C63">
        <v>33.43</v>
      </c>
      <c r="E63" s="5">
        <f>1+$P$2*(A63*$P$6)^(-$P$4)*COS($P$4*PI()/2)+$P$3*(A63*$P$7)^(-$P$5)*COS($P$5*PI()/2)</f>
        <v>46.571018047064051</v>
      </c>
      <c r="F63" s="5">
        <f>$P$2*(A63*$P$6)^(-$P$4)*SIN($P$4*PI()/2)+$P$3*(A63*$P$7)^(-$P$5)*SIN($P$5*PI()/2)</f>
        <v>49.058299271805495</v>
      </c>
      <c r="H63" s="1">
        <f t="shared" si="2"/>
        <v>7839510.7254535612</v>
      </c>
      <c r="I63" s="5">
        <f t="shared" si="3"/>
        <v>8258206.0569336303</v>
      </c>
      <c r="J63">
        <f t="shared" si="4"/>
        <v>11386654.280045422</v>
      </c>
      <c r="K63">
        <f t="shared" si="5"/>
        <v>46.489904952948741</v>
      </c>
      <c r="L63">
        <f t="shared" si="6"/>
        <v>6.1900289994610169E-2</v>
      </c>
      <c r="M63">
        <f t="shared" si="6"/>
        <v>0.3906642223436656</v>
      </c>
    </row>
    <row r="64" spans="1:13">
      <c r="A64">
        <v>0.23449999999999999</v>
      </c>
      <c r="B64" s="1">
        <v>10176000</v>
      </c>
      <c r="C64">
        <v>34.03</v>
      </c>
      <c r="E64" s="5">
        <f>1+$P$2*(A64*$P$6)^(-$P$4)*COS($P$4*PI()/2)+$P$3*(A64*$P$7)^(-$P$5)*COS($P$5*PI()/2)</f>
        <v>56.966289777606306</v>
      </c>
      <c r="F64" s="5">
        <f>$P$2*(A64*$P$6)^(-$P$4)*SIN($P$4*PI()/2)+$P$3*(A64*$P$7)^(-$P$5)*SIN($P$5*PI()/2)</f>
        <v>65.274518561882928</v>
      </c>
      <c r="H64" s="1">
        <f t="shared" si="2"/>
        <v>5845652.4580511078</v>
      </c>
      <c r="I64" s="5">
        <f t="shared" si="3"/>
        <v>6698209.614300197</v>
      </c>
      <c r="J64">
        <f t="shared" si="4"/>
        <v>8890312.9695991334</v>
      </c>
      <c r="K64">
        <f t="shared" si="5"/>
        <v>48.888189977202209</v>
      </c>
      <c r="L64">
        <f t="shared" si="6"/>
        <v>0.12634503050322982</v>
      </c>
      <c r="M64">
        <f t="shared" si="6"/>
        <v>0.43662033432859854</v>
      </c>
    </row>
    <row r="65" spans="1:13">
      <c r="A65">
        <v>0.14599999999999999</v>
      </c>
      <c r="B65" s="1">
        <v>8508600</v>
      </c>
      <c r="C65">
        <v>34.659999999999997</v>
      </c>
      <c r="E65" s="5">
        <f>1+$P$2*(A65*$P$6)^(-$P$4)*COS($P$4*PI()/2)+$P$3*(A65*$P$7)^(-$P$5)*COS($P$5*PI()/2)</f>
        <v>70.137662523222005</v>
      </c>
      <c r="F65" s="5">
        <f>$P$2*(A65*$P$6)^(-$P$4)*SIN($P$4*PI()/2)+$P$3*(A65*$P$7)^(-$P$5)*SIN($P$5*PI()/2)</f>
        <v>88.020716247676148</v>
      </c>
      <c r="H65" s="1">
        <f t="shared" si="2"/>
        <v>4264800.0977096278</v>
      </c>
      <c r="I65" s="5">
        <f t="shared" si="3"/>
        <v>5352199.4567365553</v>
      </c>
      <c r="J65">
        <f t="shared" si="4"/>
        <v>6843577.931032504</v>
      </c>
      <c r="K65">
        <f t="shared" si="5"/>
        <v>51.451065813062513</v>
      </c>
      <c r="L65">
        <f t="shared" si="6"/>
        <v>0.19568696013063208</v>
      </c>
      <c r="M65">
        <f t="shared" si="6"/>
        <v>0.48445083130590072</v>
      </c>
    </row>
    <row r="66" spans="1:13">
      <c r="A66">
        <v>9.0999999999999998E-2</v>
      </c>
      <c r="B66" s="1">
        <v>7096700</v>
      </c>
      <c r="C66">
        <v>35.369999999999997</v>
      </c>
      <c r="E66" s="5">
        <f>1+$P$2*(A66*$P$6)^(-$P$4)*COS($P$4*PI()/2)+$P$3*(A66*$P$7)^(-$P$5)*COS($P$5*PI()/2)</f>
        <v>86.942169623078357</v>
      </c>
      <c r="F66" s="5">
        <f>$P$2*(A66*$P$6)^(-$P$4)*SIN($P$4*PI()/2)+$P$3*(A66*$P$7)^(-$P$5)*SIN($P$5*PI()/2)</f>
        <v>120.16257386486839</v>
      </c>
      <c r="H66" s="1">
        <f t="shared" si="2"/>
        <v>3044153.9691636921</v>
      </c>
      <c r="I66" s="5">
        <f t="shared" si="3"/>
        <v>4207318.2410962796</v>
      </c>
      <c r="J66">
        <f t="shared" si="4"/>
        <v>5193110.8374303505</v>
      </c>
      <c r="K66">
        <f t="shared" si="5"/>
        <v>54.112838455994577</v>
      </c>
      <c r="L66">
        <f t="shared" ref="L66:M81" si="7">ABS((J66-B66)/B66)</f>
        <v>0.26823582264568735</v>
      </c>
      <c r="M66">
        <f t="shared" si="7"/>
        <v>0.52990778784265147</v>
      </c>
    </row>
    <row r="67" spans="1:13">
      <c r="A67">
        <v>5.6500000000000002E-2</v>
      </c>
      <c r="B67" s="1">
        <v>5897400</v>
      </c>
      <c r="C67">
        <v>36.049999999999997</v>
      </c>
      <c r="E67" s="5">
        <f>1+$P$2*(A67*$P$6)^(-$P$4)*COS($P$4*PI()/2)+$P$3*(A67*$P$7)^(-$P$5)*COS($P$5*PI()/2)</f>
        <v>108.87215920739938</v>
      </c>
      <c r="F67" s="5">
        <f>$P$2*(A67*$P$6)^(-$P$4)*SIN($P$4*PI()/2)+$P$3*(A67*$P$7)^(-$P$5)*SIN($P$5*PI()/2)</f>
        <v>166.56243563000308</v>
      </c>
      <c r="H67" s="1">
        <f t="shared" ref="H67:H96" si="8">$P$1*E67/(E67^2+F67^2)</f>
        <v>2117787.8745444184</v>
      </c>
      <c r="I67" s="5">
        <f t="shared" ref="I67:I96" si="9">$P$1*F67/(E67^2+F67^2)</f>
        <v>3239982.6466179965</v>
      </c>
      <c r="J67">
        <f t="shared" ref="J67:J96" si="10">(H67^2+I67^2)^0.5</f>
        <v>3870725.1299921987</v>
      </c>
      <c r="K67">
        <f t="shared" ref="K67:K96" si="11">DEGREES(ATAN(I67/H67))</f>
        <v>56.829693862471984</v>
      </c>
      <c r="L67">
        <f t="shared" si="7"/>
        <v>0.3436556567314073</v>
      </c>
      <c r="M67">
        <f t="shared" si="7"/>
        <v>0.57641314459006898</v>
      </c>
    </row>
    <row r="68" spans="1:13">
      <c r="A68">
        <v>3.5349999999999999E-2</v>
      </c>
      <c r="B68" s="1">
        <v>4887500</v>
      </c>
      <c r="C68">
        <v>36.81</v>
      </c>
      <c r="E68" s="5">
        <f>1+$P$2*(A68*$P$6)^(-$P$4)*COS($P$4*PI()/2)+$P$3*(A68*$P$7)^(-$P$5)*COS($P$5*PI()/2)</f>
        <v>137.10865449668972</v>
      </c>
      <c r="F68" s="5">
        <f>$P$2*(A68*$P$6)^(-$P$4)*SIN($P$4*PI()/2)+$P$3*(A68*$P$7)^(-$P$5)*SIN($P$5*PI()/2)</f>
        <v>232.37906167228977</v>
      </c>
      <c r="H68" s="1">
        <f t="shared" si="8"/>
        <v>1450639.914697472</v>
      </c>
      <c r="I68" s="5">
        <f t="shared" si="9"/>
        <v>2458621.9114994504</v>
      </c>
      <c r="J68">
        <f t="shared" si="10"/>
        <v>2854676.4905709894</v>
      </c>
      <c r="K68">
        <f t="shared" si="11"/>
        <v>59.458479197092998</v>
      </c>
      <c r="L68">
        <f t="shared" si="7"/>
        <v>0.41592296868112749</v>
      </c>
      <c r="M68">
        <f t="shared" si="7"/>
        <v>0.61528060845131749</v>
      </c>
    </row>
    <row r="69" spans="1:13">
      <c r="A69">
        <v>2.205E-2</v>
      </c>
      <c r="B69" s="1">
        <v>4034900</v>
      </c>
      <c r="C69">
        <v>37.619999999999997</v>
      </c>
      <c r="E69" s="5">
        <f>1+$P$2*(A69*$P$6)^(-$P$4)*COS($P$4*PI()/2)+$P$3*(A69*$P$7)^(-$P$5)*COS($P$5*PI()/2)</f>
        <v>174.73022262679513</v>
      </c>
      <c r="F69" s="5">
        <f>$P$2*(A69*$P$6)^(-$P$4)*SIN($P$4*PI()/2)+$P$3*(A69*$P$7)^(-$P$5)*SIN($P$5*PI()/2)</f>
        <v>328.43954595691235</v>
      </c>
      <c r="H69" s="1">
        <f t="shared" si="8"/>
        <v>972391.12279246969</v>
      </c>
      <c r="I69" s="5">
        <f t="shared" si="9"/>
        <v>1827798.8436186817</v>
      </c>
      <c r="J69">
        <f t="shared" si="10"/>
        <v>2070360.6227948284</v>
      </c>
      <c r="K69">
        <f t="shared" si="11"/>
        <v>61.986970341599473</v>
      </c>
      <c r="L69">
        <f t="shared" si="7"/>
        <v>0.48688675734347114</v>
      </c>
      <c r="M69">
        <f t="shared" si="7"/>
        <v>0.64771319355660495</v>
      </c>
    </row>
    <row r="70" spans="1:13">
      <c r="A70">
        <v>1.37E-2</v>
      </c>
      <c r="B70" s="1">
        <v>3320100</v>
      </c>
      <c r="C70">
        <v>38.5</v>
      </c>
      <c r="E70" s="5">
        <f>1+$P$2*(A70*$P$6)^(-$P$4)*COS($P$4*PI()/2)+$P$3*(A70*$P$7)^(-$P$5)*COS($P$5*PI()/2)</f>
        <v>225.71605697086244</v>
      </c>
      <c r="F70" s="5">
        <f>$P$2*(A70*$P$6)^(-$P$4)*SIN($P$4*PI()/2)+$P$3*(A70*$P$7)^(-$P$5)*SIN($P$5*PI()/2)</f>
        <v>470.183390422272</v>
      </c>
      <c r="H70" s="1">
        <f t="shared" si="8"/>
        <v>639117.05610479717</v>
      </c>
      <c r="I70" s="5">
        <f t="shared" si="9"/>
        <v>1331328.5211022741</v>
      </c>
      <c r="J70">
        <f t="shared" si="10"/>
        <v>1476789.1665720029</v>
      </c>
      <c r="K70">
        <f t="shared" si="11"/>
        <v>64.356218202083866</v>
      </c>
      <c r="L70">
        <f t="shared" si="7"/>
        <v>0.55519738364145566</v>
      </c>
      <c r="M70">
        <f t="shared" si="7"/>
        <v>0.67159008317100954</v>
      </c>
    </row>
    <row r="71" spans="1:13">
      <c r="A71">
        <v>8.5500000000000003E-3</v>
      </c>
      <c r="B71" s="1">
        <v>2722300</v>
      </c>
      <c r="C71">
        <v>39.409999999999997</v>
      </c>
      <c r="E71" s="5">
        <f>1+$P$2*(A71*$P$6)^(-$P$4)*COS($P$4*PI()/2)+$P$3*(A71*$P$7)^(-$P$5)*COS($P$5*PI()/2)</f>
        <v>294.47502169131951</v>
      </c>
      <c r="F71" s="5">
        <f>$P$2*(A71*$P$6)^(-$P$4)*SIN($P$4*PI()/2)+$P$3*(A71*$P$7)^(-$P$5)*SIN($P$5*PI()/2)</f>
        <v>676.68163097935928</v>
      </c>
      <c r="H71" s="1">
        <f t="shared" si="8"/>
        <v>416465.51744785375</v>
      </c>
      <c r="I71" s="5">
        <f t="shared" si="9"/>
        <v>957006.68930991972</v>
      </c>
      <c r="J71">
        <f t="shared" si="10"/>
        <v>1043697.9115659099</v>
      </c>
      <c r="K71">
        <f t="shared" si="11"/>
        <v>66.482522358943726</v>
      </c>
      <c r="L71">
        <f t="shared" si="7"/>
        <v>0.61661172113069473</v>
      </c>
      <c r="M71">
        <f t="shared" si="7"/>
        <v>0.68694550517492337</v>
      </c>
    </row>
    <row r="72" spans="1:13">
      <c r="A72">
        <v>5.3499999999999997E-3</v>
      </c>
      <c r="B72" s="1">
        <v>2218800</v>
      </c>
      <c r="C72">
        <v>40.4</v>
      </c>
      <c r="E72" s="5">
        <f>1+$P$2*(A72*$P$6)^(-$P$4)*COS($P$4*PI()/2)+$P$3*(A72*$P$7)^(-$P$5)*COS($P$5*PI()/2)</f>
        <v>388.5218557694692</v>
      </c>
      <c r="F72" s="5">
        <f>$P$2*(A72*$P$6)^(-$P$4)*SIN($P$4*PI()/2)+$P$3*(A72*$P$7)^(-$P$5)*SIN($P$5*PI()/2)</f>
        <v>979.14066840920691</v>
      </c>
      <c r="H72" s="1">
        <f t="shared" si="8"/>
        <v>269676.02784724423</v>
      </c>
      <c r="I72" s="5">
        <f t="shared" si="9"/>
        <v>679629.11799990479</v>
      </c>
      <c r="J72">
        <f t="shared" si="10"/>
        <v>731177.74721937219</v>
      </c>
      <c r="K72">
        <f t="shared" si="11"/>
        <v>68.356880753817066</v>
      </c>
      <c r="L72">
        <f t="shared" si="7"/>
        <v>0.67046252604138634</v>
      </c>
      <c r="M72">
        <f t="shared" si="7"/>
        <v>0.69200199885685809</v>
      </c>
    </row>
    <row r="73" spans="1:13">
      <c r="A73">
        <v>3.32E-3</v>
      </c>
      <c r="B73" s="1">
        <v>1795500</v>
      </c>
      <c r="C73">
        <v>41.46</v>
      </c>
      <c r="E73" s="5">
        <f>1+$P$2*(A73*$P$6)^(-$P$4)*COS($P$4*PI()/2)+$P$3*(A73*$P$7)^(-$P$5)*COS($P$5*PI()/2)</f>
        <v>522.0471483045817</v>
      </c>
      <c r="F73" s="5">
        <f>$P$2*(A73*$P$6)^(-$P$4)*SIN($P$4*PI()/2)+$P$3*(A73*$P$7)^(-$P$5)*SIN($P$5*PI()/2)</f>
        <v>1435.3919645551873</v>
      </c>
      <c r="H73" s="1">
        <f t="shared" si="8"/>
        <v>172359.70942218413</v>
      </c>
      <c r="I73" s="5">
        <f t="shared" si="9"/>
        <v>473910.7238132552</v>
      </c>
      <c r="J73">
        <f t="shared" si="10"/>
        <v>504280.91732416686</v>
      </c>
      <c r="K73">
        <f t="shared" si="11"/>
        <v>70.013846335774062</v>
      </c>
      <c r="L73">
        <f t="shared" si="7"/>
        <v>0.71914178929314021</v>
      </c>
      <c r="M73">
        <f t="shared" si="7"/>
        <v>0.68870830525263049</v>
      </c>
    </row>
    <row r="74" spans="1:13">
      <c r="A74">
        <v>2.0699999999999998E-3</v>
      </c>
      <c r="B74" s="1">
        <v>1442200</v>
      </c>
      <c r="C74">
        <v>42.59</v>
      </c>
      <c r="E74" s="5">
        <f>1+$P$2*(A74*$P$6)^(-$P$4)*COS($P$4*PI()/2)+$P$3*(A74*$P$7)^(-$P$5)*COS($P$5*PI()/2)</f>
        <v>708.75071193123267</v>
      </c>
      <c r="F74" s="5">
        <f>$P$2*(A74*$P$6)^(-$P$4)*SIN($P$4*PI()/2)+$P$3*(A74*$P$7)^(-$P$5)*SIN($P$5*PI()/2)</f>
        <v>2107.7775770036724</v>
      </c>
      <c r="H74" s="1">
        <f t="shared" si="8"/>
        <v>110392.99665789174</v>
      </c>
      <c r="I74" s="5">
        <f t="shared" si="9"/>
        <v>328301.44520027225</v>
      </c>
      <c r="J74">
        <f t="shared" si="10"/>
        <v>346364.62381671811</v>
      </c>
      <c r="K74">
        <f t="shared" si="11"/>
        <v>71.414525117437748</v>
      </c>
      <c r="L74">
        <f t="shared" si="7"/>
        <v>0.75983592856974203</v>
      </c>
      <c r="M74">
        <f t="shared" si="7"/>
        <v>0.67679091611734543</v>
      </c>
    </row>
    <row r="75" spans="1:13">
      <c r="A75">
        <v>1.2899999999999999E-3</v>
      </c>
      <c r="B75" s="1">
        <v>1149900</v>
      </c>
      <c r="C75">
        <v>43.8</v>
      </c>
      <c r="E75" s="5">
        <f>1+$P$2*(A75*$P$6)^(-$P$4)*COS($P$4*PI()/2)+$P$3*(A75*$P$7)^(-$P$5)*COS($P$5*PI()/2)</f>
        <v>974.99887569750911</v>
      </c>
      <c r="F75" s="5">
        <f>$P$2*(A75*$P$6)^(-$P$4)*SIN($P$4*PI()/2)+$P$3*(A75*$P$7)^(-$P$5)*SIN($P$5*PI()/2)</f>
        <v>3110.4576164137461</v>
      </c>
      <c r="H75" s="1">
        <f t="shared" si="8"/>
        <v>70675.834636395753</v>
      </c>
      <c r="I75" s="5">
        <f t="shared" si="9"/>
        <v>225471.22219387931</v>
      </c>
      <c r="J75">
        <f t="shared" si="10"/>
        <v>236288.69130610727</v>
      </c>
      <c r="K75">
        <f t="shared" si="11"/>
        <v>72.595965401874693</v>
      </c>
      <c r="L75">
        <f t="shared" si="7"/>
        <v>0.79451370440376801</v>
      </c>
      <c r="M75">
        <f t="shared" si="7"/>
        <v>0.65744213246289263</v>
      </c>
    </row>
    <row r="76" spans="1:13">
      <c r="A76" s="1">
        <v>8.0500000000000005E-4</v>
      </c>
      <c r="B76">
        <v>913000</v>
      </c>
      <c r="C76">
        <v>45.04</v>
      </c>
      <c r="E76" s="5">
        <f>1+$P$2*(A76*$P$6)^(-$P$4)*COS($P$4*PI()/2)+$P$3*(A76*$P$7)^(-$P$5)*COS($P$5*PI()/2)</f>
        <v>1356.4668508783348</v>
      </c>
      <c r="F76" s="5">
        <f>$P$2*(A76*$P$6)^(-$P$4)*SIN($P$4*PI()/2)+$P$3*(A76*$P$7)^(-$P$5)*SIN($P$5*PI()/2)</f>
        <v>4602.2173457074032</v>
      </c>
      <c r="H76" s="1">
        <f t="shared" si="8"/>
        <v>45385.302423199922</v>
      </c>
      <c r="I76" s="5">
        <f t="shared" si="9"/>
        <v>153983.14077264638</v>
      </c>
      <c r="J76">
        <f t="shared" si="10"/>
        <v>160532.34352694772</v>
      </c>
      <c r="K76">
        <f t="shared" si="11"/>
        <v>73.577539382987908</v>
      </c>
      <c r="L76">
        <f t="shared" si="7"/>
        <v>0.82417048901758183</v>
      </c>
      <c r="M76">
        <f t="shared" si="7"/>
        <v>0.63360433798818627</v>
      </c>
    </row>
    <row r="77" spans="1:13">
      <c r="A77" s="1">
        <v>5.0000000000000001E-4</v>
      </c>
      <c r="B77">
        <v>724250</v>
      </c>
      <c r="C77">
        <v>46.3</v>
      </c>
      <c r="E77" s="5">
        <f>1+$P$2*(A77*$P$6)^(-$P$4)*COS($P$4*PI()/2)+$P$3*(A77*$P$7)^(-$P$5)*COS($P$5*PI()/2)</f>
        <v>1915.1819488891647</v>
      </c>
      <c r="F77" s="5">
        <f>$P$2*(A77*$P$6)^(-$P$4)*SIN($P$4*PI()/2)+$P$3*(A77*$P$7)^(-$P$5)*SIN($P$5*PI()/2)</f>
        <v>6857.272106621931</v>
      </c>
      <c r="H77" s="1">
        <f t="shared" si="8"/>
        <v>29100.865921152446</v>
      </c>
      <c r="I77" s="5">
        <f t="shared" si="9"/>
        <v>104195.09032831423</v>
      </c>
      <c r="J77">
        <f t="shared" si="10"/>
        <v>108182.61064462464</v>
      </c>
      <c r="K77">
        <f t="shared" si="11"/>
        <v>74.395371262801262</v>
      </c>
      <c r="L77">
        <f t="shared" si="7"/>
        <v>0.85062808333500217</v>
      </c>
    </row>
    <row r="78" spans="1:13">
      <c r="A78">
        <v>0.2</v>
      </c>
      <c r="B78" s="1">
        <v>10216000</v>
      </c>
      <c r="C78">
        <v>30.88</v>
      </c>
      <c r="E78" s="5">
        <f>1+$P$2*(A78*$P$6)^(-$P$4)*COS($P$4*PI()/2)+$P$3*(A78*$P$7)^(-$P$5)*COS($P$5*PI()/2)</f>
        <v>61.041973732667941</v>
      </c>
      <c r="F78" s="5">
        <f>$P$2*(A78*$P$6)^(-$P$4)*SIN($P$4*PI()/2)+$P$3*(A78*$P$7)^(-$P$5)*SIN($P$5*PI()/2)</f>
        <v>72.06295371986505</v>
      </c>
      <c r="H78" s="1">
        <f t="shared" si="8"/>
        <v>5271353.0556799602</v>
      </c>
      <c r="I78" s="5">
        <f t="shared" si="9"/>
        <v>6223083.0371927973</v>
      </c>
      <c r="J78">
        <f t="shared" si="10"/>
        <v>8155606.9992014198</v>
      </c>
      <c r="K78">
        <f t="shared" si="11"/>
        <v>49.733247172893741</v>
      </c>
      <c r="L78">
        <f t="shared" si="7"/>
        <v>0.20168294839453604</v>
      </c>
    </row>
    <row r="79" spans="1:13">
      <c r="A79">
        <v>0.12479999999999999</v>
      </c>
      <c r="B79" s="1">
        <v>8083200</v>
      </c>
      <c r="C79">
        <v>34.68</v>
      </c>
      <c r="E79" s="5">
        <f>1+$P$2*(A79*$P$6)^(-$P$4)*COS($P$4*PI()/2)+$P$3*(A79*$P$7)^(-$P$5)*COS($P$5*PI()/2)</f>
        <v>75.255430545166433</v>
      </c>
      <c r="F79" s="5">
        <f>$P$2*(A79*$P$6)^(-$P$4)*SIN($P$4*PI()/2)+$P$3*(A79*$P$7)^(-$P$5)*SIN($P$5*PI()/2)</f>
        <v>97.461010315671672</v>
      </c>
      <c r="H79" s="1">
        <f t="shared" si="8"/>
        <v>3822958.4950952358</v>
      </c>
      <c r="I79" s="5">
        <f t="shared" si="9"/>
        <v>4950996.8201330341</v>
      </c>
      <c r="J79">
        <f t="shared" si="10"/>
        <v>6255188.339945348</v>
      </c>
      <c r="K79">
        <f t="shared" si="11"/>
        <v>52.326139137796751</v>
      </c>
      <c r="L79">
        <f t="shared" si="7"/>
        <v>0.22614950267897022</v>
      </c>
      <c r="M79">
        <f t="shared" si="7"/>
        <v>0.50882754145896059</v>
      </c>
    </row>
    <row r="80" spans="1:13">
      <c r="A80">
        <v>7.7600000000000002E-2</v>
      </c>
      <c r="B80" s="1">
        <v>6476400</v>
      </c>
      <c r="C80">
        <v>36.700000000000003</v>
      </c>
      <c r="E80" s="5">
        <f>1+$P$2*(A80*$P$6)^(-$P$4)*COS($P$4*PI()/2)+$P$3*(A80*$P$7)^(-$P$5)*COS($P$5*PI()/2)</f>
        <v>93.637146275931741</v>
      </c>
      <c r="F80" s="5">
        <f>$P$2*(A80*$P$6)^(-$P$4)*SIN($P$4*PI()/2)+$P$3*(A80*$P$7)^(-$P$5)*SIN($P$5*PI()/2)</f>
        <v>133.83211892400092</v>
      </c>
      <c r="H80" s="1">
        <f t="shared" si="8"/>
        <v>2703326.2367378986</v>
      </c>
      <c r="I80" s="5">
        <f t="shared" si="9"/>
        <v>3863764.4652192094</v>
      </c>
      <c r="J80">
        <f t="shared" si="10"/>
        <v>4715575.1064876672</v>
      </c>
      <c r="K80">
        <f t="shared" si="11"/>
        <v>55.021008397682309</v>
      </c>
      <c r="L80">
        <f t="shared" si="7"/>
        <v>0.27188328292142744</v>
      </c>
      <c r="M80">
        <f t="shared" si="7"/>
        <v>0.49921003808398651</v>
      </c>
    </row>
    <row r="81" spans="1:13">
      <c r="A81">
        <v>4.8399999999999999E-2</v>
      </c>
      <c r="B81" s="1">
        <v>5257800</v>
      </c>
      <c r="C81">
        <v>37.869999999999997</v>
      </c>
      <c r="E81" s="5">
        <f>1+$P$2*(A81*$P$6)^(-$P$4)*COS($P$4*PI()/2)+$P$3*(A81*$P$7)^(-$P$5)*COS($P$5*PI()/2)</f>
        <v>117.35407398203354</v>
      </c>
      <c r="F81" s="5">
        <f>$P$2*(A81*$P$6)^(-$P$4)*SIN($P$4*PI()/2)+$P$3*(A81*$P$7)^(-$P$5)*SIN($P$5*PI()/2)</f>
        <v>185.67688452671896</v>
      </c>
      <c r="H81" s="1">
        <f t="shared" si="8"/>
        <v>1873436.3445555319</v>
      </c>
      <c r="I81" s="5">
        <f t="shared" si="9"/>
        <v>2964139.3094665897</v>
      </c>
      <c r="J81">
        <f t="shared" si="10"/>
        <v>3506548.9563139803</v>
      </c>
      <c r="K81">
        <f t="shared" si="11"/>
        <v>57.705728107606753</v>
      </c>
      <c r="L81">
        <f t="shared" si="7"/>
        <v>0.33307677045266454</v>
      </c>
      <c r="M81">
        <f t="shared" si="7"/>
        <v>0.52378474010052167</v>
      </c>
    </row>
    <row r="82" spans="1:13">
      <c r="A82">
        <v>3.0120000000000001E-2</v>
      </c>
      <c r="B82" s="1">
        <v>4264400</v>
      </c>
      <c r="C82">
        <v>38.840000000000003</v>
      </c>
      <c r="E82" s="5">
        <f>1+$P$2*(A82*$P$6)^(-$P$4)*COS($P$4*PI()/2)+$P$3*(A82*$P$7)^(-$P$5)*COS($P$5*PI()/2)</f>
        <v>148.68158282370649</v>
      </c>
      <c r="F82" s="5">
        <f>$P$2*(A82*$P$6)^(-$P$4)*SIN($P$4*PI()/2)+$P$3*(A82*$P$7)^(-$P$5)*SIN($P$5*PI()/2)</f>
        <v>261.01298706967032</v>
      </c>
      <c r="H82" s="1">
        <f t="shared" si="8"/>
        <v>1269129.8098599671</v>
      </c>
      <c r="I82" s="5">
        <f t="shared" si="9"/>
        <v>2227978.4513963028</v>
      </c>
      <c r="J82">
        <f t="shared" si="10"/>
        <v>2564094.0805987334</v>
      </c>
      <c r="K82">
        <f t="shared" si="11"/>
        <v>60.332738021623648</v>
      </c>
      <c r="L82">
        <f t="shared" ref="L82:M101" si="12">ABS((J82-B82)/B82)</f>
        <v>0.39872102040176027</v>
      </c>
      <c r="M82">
        <f t="shared" si="12"/>
        <v>0.55336606646816788</v>
      </c>
    </row>
    <row r="83" spans="1:13">
      <c r="A83">
        <v>1.8759999999999999E-2</v>
      </c>
      <c r="B83" s="1">
        <v>3465200</v>
      </c>
      <c r="C83">
        <v>39.630000000000003</v>
      </c>
      <c r="E83" s="5">
        <f>1+$P$2*(A83*$P$6)^(-$P$4)*COS($P$4*PI()/2)+$P$3*(A83*$P$7)^(-$P$5)*COS($P$5*PI()/2)</f>
        <v>190.34276433658107</v>
      </c>
      <c r="F83" s="5">
        <f>$P$2*(A83*$P$6)^(-$P$4)*SIN($P$4*PI()/2)+$P$3*(A83*$P$7)^(-$P$5)*SIN($P$5*PI()/2)</f>
        <v>370.59369661777845</v>
      </c>
      <c r="H83" s="1">
        <f t="shared" si="8"/>
        <v>844657.4399072479</v>
      </c>
      <c r="I83" s="5">
        <f t="shared" si="9"/>
        <v>1644531.7694210734</v>
      </c>
      <c r="J83">
        <f t="shared" si="10"/>
        <v>1848764.7041811114</v>
      </c>
      <c r="K83">
        <f t="shared" si="11"/>
        <v>62.814253121424869</v>
      </c>
      <c r="L83">
        <f t="shared" si="12"/>
        <v>0.46647676781106101</v>
      </c>
      <c r="M83">
        <f t="shared" si="12"/>
        <v>0.58501774215051383</v>
      </c>
    </row>
    <row r="84" spans="1:13">
      <c r="A84">
        <v>1.1679999999999999E-2</v>
      </c>
      <c r="B84" s="1">
        <v>2811500</v>
      </c>
      <c r="C84">
        <v>40.409999999999997</v>
      </c>
      <c r="E84" s="5">
        <f>1+$P$2*(A84*$P$6)^(-$P$4)*COS($P$4*PI()/2)+$P$3*(A84*$P$7)^(-$P$5)*COS($P$5*PI()/2)</f>
        <v>246.61922591435632</v>
      </c>
      <c r="F84" s="5">
        <f>$P$2*(A84*$P$6)^(-$P$4)*SIN($P$4*PI()/2)+$P$3*(A84*$P$7)^(-$P$5)*SIN($P$5*PI()/2)</f>
        <v>531.33845723456352</v>
      </c>
      <c r="H84" s="1">
        <f t="shared" si="8"/>
        <v>553570.07228118251</v>
      </c>
      <c r="I84" s="5">
        <f t="shared" si="9"/>
        <v>1192660.7387830063</v>
      </c>
      <c r="J84">
        <f t="shared" si="10"/>
        <v>1314868.6104549838</v>
      </c>
      <c r="K84">
        <f t="shared" si="11"/>
        <v>65.101763216171406</v>
      </c>
      <c r="L84">
        <f t="shared" si="12"/>
        <v>0.53232487623866842</v>
      </c>
      <c r="M84">
        <f t="shared" si="12"/>
        <v>0.61103101252589487</v>
      </c>
    </row>
    <row r="85" spans="1:13">
      <c r="A85">
        <v>7.28E-3</v>
      </c>
      <c r="B85" s="1">
        <v>2273500</v>
      </c>
      <c r="C85">
        <v>41.18</v>
      </c>
      <c r="E85" s="5">
        <f>1+$P$2*(A85*$P$6)^(-$P$4)*COS($P$4*PI()/2)+$P$3*(A85*$P$7)^(-$P$5)*COS($P$5*PI()/2)</f>
        <v>323.37118533039427</v>
      </c>
      <c r="F85" s="5">
        <f>$P$2*(A85*$P$6)^(-$P$4)*SIN($P$4*PI()/2)+$P$3*(A85*$P$7)^(-$P$5)*SIN($P$5*PI()/2)</f>
        <v>767.50395006024996</v>
      </c>
      <c r="H85" s="1">
        <f t="shared" si="8"/>
        <v>359080.41512507654</v>
      </c>
      <c r="I85" s="5">
        <f t="shared" si="9"/>
        <v>852257.86804779607</v>
      </c>
      <c r="J85">
        <f t="shared" si="10"/>
        <v>924814.69396618695</v>
      </c>
      <c r="K85">
        <f t="shared" si="11"/>
        <v>67.152927773241785</v>
      </c>
      <c r="L85">
        <f t="shared" si="12"/>
        <v>0.59321983990930849</v>
      </c>
      <c r="M85">
        <f t="shared" si="12"/>
        <v>0.63071704160373443</v>
      </c>
    </row>
    <row r="86" spans="1:13">
      <c r="A86">
        <v>4.5199999999999997E-3</v>
      </c>
      <c r="B86" s="1">
        <v>1831200</v>
      </c>
      <c r="C86">
        <v>42.01</v>
      </c>
      <c r="E86" s="5">
        <f>1+$P$2*(A86*$P$6)^(-$P$4)*COS($P$4*PI()/2)+$P$3*(A86*$P$7)^(-$P$5)*COS($P$5*PI()/2)</f>
        <v>430.60047896997003</v>
      </c>
      <c r="F86" s="5">
        <f>$P$2*(A86*$P$6)^(-$P$4)*SIN($P$4*PI()/2)+$P$3*(A86*$P$7)^(-$P$5)*SIN($P$5*PI()/2)</f>
        <v>1120.0571183941638</v>
      </c>
      <c r="H86" s="1">
        <f t="shared" si="8"/>
        <v>230328.52766426915</v>
      </c>
      <c r="I86" s="5">
        <f t="shared" si="9"/>
        <v>599119.41481514997</v>
      </c>
      <c r="J86">
        <f t="shared" si="10"/>
        <v>641868.60327051184</v>
      </c>
      <c r="K86">
        <f t="shared" si="11"/>
        <v>68.970988396496324</v>
      </c>
      <c r="L86">
        <f t="shared" si="12"/>
        <v>0.64948197724415035</v>
      </c>
      <c r="M86">
        <f t="shared" si="12"/>
        <v>0.64177549146623014</v>
      </c>
    </row>
    <row r="87" spans="1:13">
      <c r="A87">
        <v>2.8300000000000001E-3</v>
      </c>
      <c r="B87" s="1">
        <v>1470800</v>
      </c>
      <c r="C87">
        <v>42.88</v>
      </c>
      <c r="E87" s="5">
        <f>1+$P$2*(A87*$P$6)^(-$P$4)*COS($P$4*PI()/2)+$P$3*(A87*$P$7)^(-$P$5)*COS($P$5*PI()/2)</f>
        <v>578.039344957293</v>
      </c>
      <c r="F87" s="5">
        <f>$P$2*(A87*$P$6)^(-$P$4)*SIN($P$4*PI()/2)+$P$3*(A87*$P$7)^(-$P$5)*SIN($P$5*PI()/2)</f>
        <v>1633.5329524480164</v>
      </c>
      <c r="H87" s="1">
        <f t="shared" si="8"/>
        <v>148280.77133879333</v>
      </c>
      <c r="I87" s="5">
        <f t="shared" si="9"/>
        <v>419039.86001891305</v>
      </c>
      <c r="J87">
        <f t="shared" si="10"/>
        <v>444501.50892150833</v>
      </c>
      <c r="K87">
        <f t="shared" si="11"/>
        <v>70.513247225525348</v>
      </c>
      <c r="L87">
        <f t="shared" si="12"/>
        <v>0.69778249325434571</v>
      </c>
      <c r="M87">
        <f t="shared" si="12"/>
        <v>0.64443207149079629</v>
      </c>
    </row>
    <row r="88" spans="1:13">
      <c r="A88">
        <v>1.7600000000000001E-3</v>
      </c>
      <c r="B88" s="1">
        <v>1177100</v>
      </c>
      <c r="C88">
        <v>43.8</v>
      </c>
      <c r="E88" s="5">
        <f>1+$P$2*(A88*$P$6)^(-$P$4)*COS($P$4*PI()/2)+$P$3*(A88*$P$7)^(-$P$5)*COS($P$5*PI()/2)</f>
        <v>789.57294216575019</v>
      </c>
      <c r="F88" s="5">
        <f>$P$2*(A88*$P$6)^(-$P$4)*SIN($P$4*PI()/2)+$P$3*(A88*$P$7)^(-$P$5)*SIN($P$5*PI()/2)</f>
        <v>2407.6726224142512</v>
      </c>
      <c r="H88" s="1">
        <f t="shared" si="8"/>
        <v>94722.926322312298</v>
      </c>
      <c r="I88" s="5">
        <f t="shared" si="9"/>
        <v>288841.96030785202</v>
      </c>
      <c r="J88">
        <f t="shared" si="10"/>
        <v>303977.1550717997</v>
      </c>
      <c r="K88">
        <f t="shared" si="11"/>
        <v>71.843596602885569</v>
      </c>
      <c r="L88">
        <f t="shared" si="12"/>
        <v>0.7417575778848019</v>
      </c>
      <c r="M88">
        <f t="shared" si="12"/>
        <v>0.64026476262295828</v>
      </c>
    </row>
    <row r="89" spans="1:13">
      <c r="A89">
        <v>1.1000000000000001E-3</v>
      </c>
      <c r="B89">
        <v>937140</v>
      </c>
      <c r="C89">
        <v>44.8</v>
      </c>
      <c r="E89" s="5">
        <f>1+$P$2*(A89*$P$6)^(-$P$4)*COS($P$4*PI()/2)+$P$3*(A89*$P$7)^(-$P$5)*COS($P$5*PI()/2)</f>
        <v>1088.641762962854</v>
      </c>
      <c r="F89" s="5">
        <f>$P$2*(A89*$P$6)^(-$P$4)*SIN($P$4*PI()/2)+$P$3*(A89*$P$7)^(-$P$5)*SIN($P$5*PI()/2)</f>
        <v>3549.3352131182119</v>
      </c>
      <c r="H89" s="1">
        <f t="shared" si="8"/>
        <v>60836.29484541803</v>
      </c>
      <c r="I89" s="5">
        <f t="shared" si="9"/>
        <v>198346.61031450061</v>
      </c>
      <c r="J89">
        <f t="shared" si="10"/>
        <v>207466.70237358814</v>
      </c>
      <c r="K89">
        <f t="shared" si="11"/>
        <v>72.948328438631478</v>
      </c>
      <c r="L89">
        <f t="shared" si="12"/>
        <v>0.77861717312932099</v>
      </c>
      <c r="M89">
        <f t="shared" si="12"/>
        <v>0.62831090264802414</v>
      </c>
    </row>
    <row r="90" spans="1:13">
      <c r="A90" s="1">
        <v>6.8400000000000004E-4</v>
      </c>
      <c r="B90">
        <v>742360</v>
      </c>
      <c r="C90">
        <v>45.83</v>
      </c>
      <c r="E90" s="5">
        <f>1+$P$2*(A90*$P$6)^(-$P$4)*COS($P$4*PI()/2)+$P$3*(A90*$P$7)^(-$P$5)*COS($P$5*PI()/2)</f>
        <v>1524.4204232381098</v>
      </c>
      <c r="F90" s="5">
        <f>$P$2*(A90*$P$6)^(-$P$4)*SIN($P$4*PI()/2)+$P$3*(A90*$P$7)^(-$P$5)*SIN($P$5*PI()/2)</f>
        <v>5273.0402298755725</v>
      </c>
      <c r="H90" s="1">
        <f t="shared" si="8"/>
        <v>38971.023323414767</v>
      </c>
      <c r="I90" s="5">
        <f t="shared" si="9"/>
        <v>134802.5588290662</v>
      </c>
      <c r="J90">
        <f t="shared" si="10"/>
        <v>140322.73702339901</v>
      </c>
      <c r="K90">
        <f t="shared" si="11"/>
        <v>73.875573838063161</v>
      </c>
      <c r="L90">
        <f t="shared" si="12"/>
        <v>0.81097750818551784</v>
      </c>
      <c r="M90">
        <f t="shared" si="12"/>
        <v>0.61194793449843254</v>
      </c>
    </row>
    <row r="91" spans="1:13">
      <c r="A91" s="1">
        <v>4.28E-4</v>
      </c>
      <c r="B91">
        <v>584350</v>
      </c>
      <c r="C91">
        <v>46.94</v>
      </c>
      <c r="E91" s="5">
        <f>1+$P$2*(A91*$P$6)^(-$P$4)*COS($P$4*PI()/2)+$P$3*(A91*$P$7)^(-$P$5)*COS($P$5*PI()/2)</f>
        <v>2148.4424726700317</v>
      </c>
      <c r="F91" s="5">
        <f>$P$2*(A91*$P$6)^(-$P$4)*SIN($P$4*PI()/2)+$P$3*(A91*$P$7)^(-$P$5)*SIN($P$5*PI()/2)</f>
        <v>7815.2915907360421</v>
      </c>
      <c r="H91" s="1">
        <f t="shared" si="8"/>
        <v>25189.130758014231</v>
      </c>
      <c r="I91" s="5">
        <f t="shared" si="9"/>
        <v>91629.356752757696</v>
      </c>
      <c r="J91">
        <f t="shared" si="10"/>
        <v>95028.581633466893</v>
      </c>
      <c r="K91">
        <f t="shared" si="11"/>
        <v>74.628947388936041</v>
      </c>
      <c r="L91">
        <f t="shared" si="12"/>
        <v>0.83737728821174484</v>
      </c>
      <c r="M91">
        <f t="shared" si="12"/>
        <v>0.58987957794921275</v>
      </c>
    </row>
    <row r="92" spans="1:13">
      <c r="A92" s="1">
        <v>2.656E-4</v>
      </c>
      <c r="B92">
        <v>456890</v>
      </c>
      <c r="C92">
        <v>48.17</v>
      </c>
      <c r="E92" s="5">
        <f>1+$P$2*(A92*$P$6)^(-$P$4)*COS($P$4*PI()/2)+$P$3*(A92*$P$7)^(-$P$5)*COS($P$5*PI()/2)</f>
        <v>3076.9774433960101</v>
      </c>
      <c r="F92" s="5">
        <f>$P$2*(A92*$P$6)^(-$P$4)*SIN($P$4*PI()/2)+$P$3*(A92*$P$7)^(-$P$5)*SIN($P$5*PI()/2)</f>
        <v>11691.849893249038</v>
      </c>
      <c r="H92" s="1">
        <f t="shared" si="8"/>
        <v>16214.127875351585</v>
      </c>
      <c r="I92" s="5">
        <f t="shared" si="9"/>
        <v>61610.184915534148</v>
      </c>
      <c r="J92">
        <f t="shared" si="10"/>
        <v>63708.027972026925</v>
      </c>
      <c r="K92">
        <f t="shared" si="11"/>
        <v>75.255635857753589</v>
      </c>
      <c r="L92">
        <f t="shared" si="12"/>
        <v>0.860561561925131</v>
      </c>
      <c r="M92">
        <f t="shared" si="12"/>
        <v>0.56229262731479313</v>
      </c>
    </row>
    <row r="93" spans="1:13">
      <c r="A93" s="1">
        <v>1.6559999999999999E-4</v>
      </c>
      <c r="B93">
        <v>353760</v>
      </c>
      <c r="C93">
        <v>49.4</v>
      </c>
      <c r="E93" s="5">
        <f>1+$P$2*(A93*$P$6)^(-$P$4)*COS($P$4*PI()/2)+$P$3*(A93*$P$7)^(-$P$5)*COS($P$5*PI()/2)</f>
        <v>4429.9339443969802</v>
      </c>
      <c r="F93" s="5">
        <f>$P$2*(A93*$P$6)^(-$P$4)*SIN($P$4*PI()/2)+$P$3*(A93*$P$7)^(-$P$5)*SIN($P$5*PI()/2)</f>
        <v>17455.095040240387</v>
      </c>
      <c r="H93" s="1">
        <f t="shared" si="8"/>
        <v>10521.147454237951</v>
      </c>
      <c r="I93" s="5">
        <f t="shared" si="9"/>
        <v>41456.064819744272</v>
      </c>
      <c r="J93">
        <f t="shared" si="10"/>
        <v>42770.315103967332</v>
      </c>
      <c r="K93">
        <f t="shared" si="11"/>
        <v>75.759545501931257</v>
      </c>
      <c r="L93">
        <f t="shared" si="12"/>
        <v>0.87909793333342567</v>
      </c>
      <c r="M93">
        <f t="shared" si="12"/>
        <v>0.53359403850063281</v>
      </c>
    </row>
    <row r="94" spans="1:13">
      <c r="A94" s="1">
        <v>1.032E-4</v>
      </c>
      <c r="B94">
        <v>272260</v>
      </c>
      <c r="C94">
        <v>50.79</v>
      </c>
      <c r="E94" s="5">
        <f>1+$P$2*(A94*$P$6)^(-$P$4)*COS($P$4*PI()/2)+$P$3*(A94*$P$7)^(-$P$5)*COS($P$5*PI()/2)</f>
        <v>6428.8482358862593</v>
      </c>
      <c r="F94" s="5">
        <f>$P$2*(A94*$P$6)^(-$P$4)*SIN($P$4*PI()/2)+$P$3*(A94*$P$7)^(-$P$5)*SIN($P$5*PI()/2)</f>
        <v>26110.152809616877</v>
      </c>
      <c r="H94" s="1">
        <f t="shared" si="8"/>
        <v>6848.1264603105374</v>
      </c>
      <c r="I94" s="5">
        <f t="shared" si="9"/>
        <v>27813.011254517402</v>
      </c>
      <c r="J94">
        <f t="shared" si="10"/>
        <v>28643.680473366494</v>
      </c>
      <c r="K94">
        <f t="shared" si="11"/>
        <v>76.167762024415097</v>
      </c>
      <c r="L94">
        <f t="shared" si="12"/>
        <v>0.89479291679509843</v>
      </c>
      <c r="M94">
        <f t="shared" si="12"/>
        <v>0.4996606029615101</v>
      </c>
    </row>
    <row r="95" spans="1:13">
      <c r="A95" s="1">
        <v>6.4399999999999993E-5</v>
      </c>
      <c r="B95">
        <v>208450</v>
      </c>
      <c r="C95">
        <v>52.23</v>
      </c>
      <c r="E95" s="5">
        <f>1+$P$2*(A95*$P$6)^(-$P$4)*COS($P$4*PI()/2)+$P$3*(A95*$P$7)^(-$P$5)*COS($P$5*PI()/2)</f>
        <v>9380.3258541327214</v>
      </c>
      <c r="F95" s="5">
        <f>$P$2*(A95*$P$6)^(-$P$4)*SIN($P$4*PI()/2)+$P$3*(A95*$P$7)^(-$P$5)*SIN($P$5*PI()/2)</f>
        <v>39060.032699415962</v>
      </c>
      <c r="H95" s="1">
        <f t="shared" si="8"/>
        <v>4477.3438501685259</v>
      </c>
      <c r="I95" s="5">
        <f t="shared" si="9"/>
        <v>18643.829640210406</v>
      </c>
      <c r="J95">
        <f t="shared" si="10"/>
        <v>19173.914352730117</v>
      </c>
      <c r="K95">
        <f t="shared" si="11"/>
        <v>76.49605887556946</v>
      </c>
      <c r="L95">
        <f t="shared" si="12"/>
        <v>0.90801672174271952</v>
      </c>
      <c r="M95">
        <f t="shared" si="12"/>
        <v>0.46460001676372709</v>
      </c>
    </row>
    <row r="96" spans="1:13">
      <c r="A96" s="1">
        <v>4.0000000000000003E-5</v>
      </c>
      <c r="B96">
        <v>159630</v>
      </c>
      <c r="C96">
        <v>53.64</v>
      </c>
      <c r="E96" s="5">
        <f>1+$P$2*(A96*$P$6)^(-$P$4)*COS($P$4*PI()/2)+$P$3*(A96*$P$7)^(-$P$5)*COS($P$5*PI()/2)</f>
        <v>13814.501699928311</v>
      </c>
      <c r="F96" s="5">
        <f>$P$2*(A96*$P$6)^(-$P$4)*SIN($P$4*PI()/2)+$P$3*(A96*$P$7)^(-$P$5)*SIN($P$5*PI()/2)</f>
        <v>58725.586632760525</v>
      </c>
      <c r="H96" s="1">
        <f t="shared" si="8"/>
        <v>2923.5354810319773</v>
      </c>
      <c r="I96" s="5">
        <f t="shared" si="9"/>
        <v>12427.978937972373</v>
      </c>
      <c r="J96">
        <f t="shared" si="10"/>
        <v>12767.212702525865</v>
      </c>
      <c r="K96">
        <f t="shared" si="11"/>
        <v>76.762515521466241</v>
      </c>
      <c r="L96">
        <f t="shared" si="12"/>
        <v>0.92001996678239761</v>
      </c>
      <c r="M96">
        <f t="shared" si="12"/>
        <v>0.43106852202584339</v>
      </c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6"/>
  <sheetViews>
    <sheetView topLeftCell="K1" zoomScale="85" zoomScaleNormal="85" workbookViewId="0">
      <selection activeCell="Q11" sqref="Q11"/>
    </sheetView>
  </sheetViews>
  <sheetFormatPr defaultRowHeight="14.4"/>
  <cols>
    <col min="16" max="16" width="13.77734375" customWidth="1"/>
    <col min="17" max="17" width="9.77734375" bestFit="1" customWidth="1"/>
  </cols>
  <sheetData>
    <row r="1" spans="1:25">
      <c r="A1" t="s">
        <v>19</v>
      </c>
      <c r="B1" t="s">
        <v>20</v>
      </c>
      <c r="C1" t="s">
        <v>21</v>
      </c>
      <c r="E1" t="s">
        <v>0</v>
      </c>
      <c r="F1" t="s">
        <v>1</v>
      </c>
      <c r="H1" t="s">
        <v>27</v>
      </c>
      <c r="I1" t="s">
        <v>28</v>
      </c>
      <c r="J1" t="s">
        <v>25</v>
      </c>
      <c r="K1" t="s">
        <v>24</v>
      </c>
      <c r="L1" t="s">
        <v>30</v>
      </c>
      <c r="M1" t="s">
        <v>31</v>
      </c>
      <c r="O1" t="s">
        <v>42</v>
      </c>
      <c r="P1" s="5">
        <f>Q1*10^8</f>
        <v>739817778.35993934</v>
      </c>
      <c r="Q1" s="11">
        <v>7.3981777835993929</v>
      </c>
      <c r="R1" s="5">
        <v>700000000.00000012</v>
      </c>
      <c r="T1" s="8">
        <v>5</v>
      </c>
      <c r="V1" t="s">
        <v>62</v>
      </c>
      <c r="W1">
        <v>5.98</v>
      </c>
    </row>
    <row r="2" spans="1:25">
      <c r="A2">
        <v>30000</v>
      </c>
      <c r="B2" s="1">
        <v>202700000</v>
      </c>
      <c r="C2">
        <v>21.11</v>
      </c>
      <c r="E2" s="5">
        <f>1+$P$2*(A2*$P$6)^(-$P$4)*COS($P$4*PI()/2)+$P$3*(A2*$P$11)^(-$P$5)*COS($P$5*PI()/2)</f>
        <v>3.3061716934604739</v>
      </c>
      <c r="F2" s="5">
        <f>$P$2*(A2*$P$6)^(-$P$4)*SIN($P$4*PI()/2)+$P$3*(A2*$P$11)^(-$P$5)*SIN($P$5*PI()/2)+($P$7*A2*$P$11)^(-1)</f>
        <v>1.301102501005801</v>
      </c>
      <c r="H2" s="1">
        <f>$P$1*E2/(E2^2+F2^2)</f>
        <v>193760658.08637324</v>
      </c>
      <c r="I2" s="5">
        <f>$P$1*F2/(E2^2+F2^2)</f>
        <v>76252082.531395033</v>
      </c>
      <c r="J2">
        <f>(H2^2+I2^2)^0.5</f>
        <v>208224812.91248435</v>
      </c>
      <c r="K2">
        <f>DEGREES(ATAN(I2/H2))</f>
        <v>21.481497567622405</v>
      </c>
      <c r="L2">
        <f t="shared" ref="L2:M33" si="0">ABS((J2-B2)/B2)</f>
        <v>2.7256107116351E-2</v>
      </c>
      <c r="M2">
        <f t="shared" si="0"/>
        <v>1.7598179423136226E-2</v>
      </c>
      <c r="O2" t="s">
        <v>43</v>
      </c>
      <c r="P2" s="5">
        <f>Q2</f>
        <v>7.3661357479743508</v>
      </c>
      <c r="Q2" s="11">
        <v>7.3661357479743508</v>
      </c>
      <c r="R2" s="5">
        <v>6.9375783123541748</v>
      </c>
      <c r="T2" s="8">
        <v>5</v>
      </c>
      <c r="V2" t="s">
        <v>61</v>
      </c>
      <c r="W2">
        <v>31.7</v>
      </c>
      <c r="X2" t="s">
        <v>63</v>
      </c>
    </row>
    <row r="3" spans="1:25">
      <c r="A3">
        <v>18720</v>
      </c>
      <c r="B3" s="1">
        <v>180760000</v>
      </c>
      <c r="C3">
        <v>22.49</v>
      </c>
      <c r="E3" s="5">
        <f t="shared" ref="E3:E66" si="1">1+$P$2*(A3*$P$6)^(-$P$4)*COS($P$4*PI()/2)+$P$3*(A3*$P$11)^(-$P$5)*COS($P$5*PI()/2)</f>
        <v>3.6796185977585627</v>
      </c>
      <c r="F3" s="5">
        <f t="shared" ref="F3:F66" si="2">$P$2*(A3*$P$6)^(-$P$4)*SIN($P$4*PI()/2)+$P$3*(A3*$P$11)^(-$P$5)*SIN($P$5*PI()/2)+($P$7*A3*$P$11)^(-1)</f>
        <v>1.5372699629888107</v>
      </c>
      <c r="H3" s="1">
        <f t="shared" ref="H3:H66" si="3">$P$1*E3/(E3^2+F3^2)</f>
        <v>171180460.78668115</v>
      </c>
      <c r="I3" s="5">
        <f t="shared" ref="I3:I66" si="4">$P$1*F3/(E3^2+F3^2)</f>
        <v>71515721.976795882</v>
      </c>
      <c r="J3">
        <f t="shared" ref="J3:J66" si="5">(H3^2+I3^2)^0.5</f>
        <v>185518863.31314895</v>
      </c>
      <c r="K3">
        <f t="shared" ref="K3:K66" si="6">DEGREES(ATAN(I3/H3))</f>
        <v>22.674181956602499</v>
      </c>
      <c r="L3">
        <f t="shared" si="0"/>
        <v>2.6326971194672193E-2</v>
      </c>
      <c r="M3">
        <f t="shared" si="0"/>
        <v>8.1895045176745632E-3</v>
      </c>
      <c r="O3" t="s">
        <v>44</v>
      </c>
      <c r="P3" s="5">
        <f>Q3</f>
        <v>3.600004108883871</v>
      </c>
      <c r="Q3" s="11">
        <v>3.600004108883871</v>
      </c>
      <c r="R3" s="5">
        <v>2.5138945654900691</v>
      </c>
      <c r="T3" s="8">
        <v>1</v>
      </c>
      <c r="V3" t="s">
        <v>58</v>
      </c>
      <c r="W3">
        <v>19.66</v>
      </c>
      <c r="X3" t="s">
        <v>58</v>
      </c>
      <c r="Y3">
        <v>31.7</v>
      </c>
    </row>
    <row r="4" spans="1:25">
      <c r="A4">
        <v>11640</v>
      </c>
      <c r="B4" s="1">
        <v>158890000</v>
      </c>
      <c r="C4">
        <v>23.73</v>
      </c>
      <c r="E4" s="5">
        <f t="shared" si="1"/>
        <v>4.1218033222087849</v>
      </c>
      <c r="F4" s="5">
        <f t="shared" si="2"/>
        <v>1.8255245539591329</v>
      </c>
      <c r="H4" s="1">
        <f t="shared" si="3"/>
        <v>150054768.66827843</v>
      </c>
      <c r="I4" s="5">
        <f t="shared" si="4"/>
        <v>66458451.126631483</v>
      </c>
      <c r="J4">
        <f t="shared" si="5"/>
        <v>164113251.52540675</v>
      </c>
      <c r="K4">
        <f t="shared" si="6"/>
        <v>23.888295539225226</v>
      </c>
      <c r="L4">
        <f t="shared" si="0"/>
        <v>3.2873381115279425E-2</v>
      </c>
      <c r="M4">
        <f t="shared" si="0"/>
        <v>6.6706927612821413E-3</v>
      </c>
      <c r="O4" t="s">
        <v>49</v>
      </c>
      <c r="P4" s="5">
        <f>Q4*10^(-1)</f>
        <v>0.29855337285955919</v>
      </c>
      <c r="Q4" s="11">
        <v>2.9855337285955916</v>
      </c>
      <c r="R4" s="5">
        <v>0.31189333045201928</v>
      </c>
      <c r="T4" s="8">
        <v>1</v>
      </c>
      <c r="V4" t="s">
        <v>59</v>
      </c>
      <c r="W4">
        <v>6.15</v>
      </c>
      <c r="X4" t="s">
        <v>59</v>
      </c>
      <c r="Y4">
        <v>31.56</v>
      </c>
    </row>
    <row r="5" spans="1:25">
      <c r="A5">
        <v>7260</v>
      </c>
      <c r="B5" s="1">
        <v>139970000</v>
      </c>
      <c r="C5">
        <v>25.05</v>
      </c>
      <c r="E5" s="5">
        <f t="shared" si="1"/>
        <v>4.6396916935397297</v>
      </c>
      <c r="F5" s="5">
        <f t="shared" si="2"/>
        <v>2.1745753874838236</v>
      </c>
      <c r="H5" s="1">
        <f t="shared" si="3"/>
        <v>130735433.02889463</v>
      </c>
      <c r="I5" s="5">
        <f t="shared" si="4"/>
        <v>61274341.856059708</v>
      </c>
      <c r="J5">
        <f t="shared" si="5"/>
        <v>144382472.68676993</v>
      </c>
      <c r="K5">
        <f t="shared" si="6"/>
        <v>25.111999026733933</v>
      </c>
      <c r="L5">
        <f t="shared" si="0"/>
        <v>3.152441728063108E-2</v>
      </c>
      <c r="M5">
        <f t="shared" si="0"/>
        <v>2.4750110472627758E-3</v>
      </c>
      <c r="O5" t="s">
        <v>50</v>
      </c>
      <c r="P5" s="5">
        <f>Q5*10^(-1)</f>
        <v>0.63863932945098612</v>
      </c>
      <c r="Q5" s="11">
        <v>6.3863932945098609</v>
      </c>
      <c r="R5" s="5">
        <v>0.66078658828389303</v>
      </c>
      <c r="T5" s="8">
        <v>5</v>
      </c>
      <c r="V5" t="s">
        <v>60</v>
      </c>
      <c r="W5">
        <v>7.55</v>
      </c>
    </row>
    <row r="6" spans="1:25">
      <c r="A6">
        <v>4518</v>
      </c>
      <c r="B6" s="1">
        <v>122020000</v>
      </c>
      <c r="C6">
        <v>26.55</v>
      </c>
      <c r="E6" s="5">
        <f t="shared" si="1"/>
        <v>5.2551005673974949</v>
      </c>
      <c r="F6" s="5">
        <f t="shared" si="2"/>
        <v>2.6046991473988781</v>
      </c>
      <c r="H6" s="1">
        <f t="shared" si="3"/>
        <v>113016158.16376732</v>
      </c>
      <c r="I6" s="5">
        <f t="shared" si="4"/>
        <v>56016642.695240572</v>
      </c>
      <c r="J6">
        <f t="shared" si="5"/>
        <v>126136894.93936308</v>
      </c>
      <c r="K6">
        <f t="shared" si="6"/>
        <v>26.365389976583124</v>
      </c>
      <c r="L6">
        <f t="shared" si="0"/>
        <v>3.3739509419464658E-2</v>
      </c>
      <c r="M6">
        <f t="shared" si="0"/>
        <v>6.9532965505414912E-3</v>
      </c>
      <c r="O6" t="s">
        <v>46</v>
      </c>
      <c r="P6" s="5">
        <f>Q6*10^(-3)</f>
        <v>1.3371310108895144E-3</v>
      </c>
      <c r="Q6" s="11">
        <v>1.3371310108895145</v>
      </c>
      <c r="R6" s="5">
        <v>1.0596037122152292E-3</v>
      </c>
      <c r="T6" s="8">
        <v>1</v>
      </c>
      <c r="V6" t="s">
        <v>64</v>
      </c>
      <c r="W6">
        <v>6.03</v>
      </c>
    </row>
    <row r="7" spans="1:25">
      <c r="A7">
        <v>2814</v>
      </c>
      <c r="B7" s="1">
        <v>105610000</v>
      </c>
      <c r="C7">
        <v>27.87</v>
      </c>
      <c r="E7" s="5">
        <f t="shared" si="1"/>
        <v>5.9845422086646858</v>
      </c>
      <c r="F7" s="5">
        <f t="shared" si="2"/>
        <v>3.1349741043641872</v>
      </c>
      <c r="H7" s="1">
        <f t="shared" si="3"/>
        <v>97002592.682948545</v>
      </c>
      <c r="I7" s="5">
        <f t="shared" si="4"/>
        <v>50814348.953365274</v>
      </c>
      <c r="J7">
        <f t="shared" si="5"/>
        <v>109506168.98955235</v>
      </c>
      <c r="K7">
        <f t="shared" si="6"/>
        <v>27.647582297672656</v>
      </c>
      <c r="L7">
        <f t="shared" si="0"/>
        <v>3.6892046108818757E-2</v>
      </c>
      <c r="M7">
        <f t="shared" si="0"/>
        <v>7.9805418847271187E-3</v>
      </c>
      <c r="O7" t="s">
        <v>51</v>
      </c>
      <c r="P7" s="5">
        <f>Q7*10^1</f>
        <v>10.076849672046329</v>
      </c>
      <c r="Q7" s="11">
        <v>1.0076849672046329</v>
      </c>
      <c r="R7" s="5">
        <v>14.719514378452837</v>
      </c>
      <c r="T7" s="8">
        <v>1</v>
      </c>
      <c r="X7" t="s">
        <v>60</v>
      </c>
    </row>
    <row r="8" spans="1:25">
      <c r="A8">
        <v>1752</v>
      </c>
      <c r="B8" s="1">
        <v>90975000</v>
      </c>
      <c r="C8">
        <v>29.21</v>
      </c>
      <c r="E8" s="5">
        <f t="shared" si="1"/>
        <v>6.8549505633262324</v>
      </c>
      <c r="F8" s="5">
        <f t="shared" si="2"/>
        <v>3.7949720396467845</v>
      </c>
      <c r="H8" s="1">
        <f t="shared" si="3"/>
        <v>82606871.885926053</v>
      </c>
      <c r="I8" s="5">
        <f t="shared" si="4"/>
        <v>45732024.789053775</v>
      </c>
      <c r="J8">
        <f t="shared" si="5"/>
        <v>94420937.159532726</v>
      </c>
      <c r="K8">
        <f t="shared" si="6"/>
        <v>28.969370507448186</v>
      </c>
      <c r="L8">
        <f t="shared" si="0"/>
        <v>3.7877847315556205E-2</v>
      </c>
      <c r="M8">
        <f t="shared" si="0"/>
        <v>8.2379148425818088E-3</v>
      </c>
      <c r="O8" s="9" t="s">
        <v>52</v>
      </c>
      <c r="P8" s="5">
        <f>Q8/10</f>
        <v>0</v>
      </c>
      <c r="Q8">
        <v>0</v>
      </c>
      <c r="R8" s="1"/>
      <c r="T8" s="1">
        <v>5</v>
      </c>
      <c r="V8" t="s">
        <v>59</v>
      </c>
    </row>
    <row r="9" spans="1:25">
      <c r="A9">
        <v>1092</v>
      </c>
      <c r="B9" s="1">
        <v>77799000</v>
      </c>
      <c r="C9">
        <v>30.57</v>
      </c>
      <c r="E9" s="5">
        <f t="shared" si="1"/>
        <v>7.8948873320650925</v>
      </c>
      <c r="F9" s="5">
        <f t="shared" si="2"/>
        <v>4.619632803930104</v>
      </c>
      <c r="H9" s="1">
        <f t="shared" si="3"/>
        <v>69807103.253460929</v>
      </c>
      <c r="I9" s="5">
        <f t="shared" si="4"/>
        <v>40847091.36091888</v>
      </c>
      <c r="J9">
        <f t="shared" si="5"/>
        <v>80879642.292029262</v>
      </c>
      <c r="K9">
        <f t="shared" si="6"/>
        <v>30.333709597532557</v>
      </c>
      <c r="L9">
        <f t="shared" si="0"/>
        <v>3.9597453592324604E-2</v>
      </c>
      <c r="M9">
        <f t="shared" si="0"/>
        <v>7.7294865053137984E-3</v>
      </c>
      <c r="O9" s="9" t="s">
        <v>53</v>
      </c>
      <c r="P9" s="5">
        <f>Q9/10</f>
        <v>0</v>
      </c>
      <c r="Q9">
        <v>0</v>
      </c>
      <c r="R9" s="1"/>
      <c r="T9" s="1">
        <v>5</v>
      </c>
      <c r="V9" t="s">
        <v>65</v>
      </c>
      <c r="W9">
        <v>31.35</v>
      </c>
      <c r="X9">
        <v>31.7</v>
      </c>
    </row>
    <row r="10" spans="1:25">
      <c r="A10">
        <v>678</v>
      </c>
      <c r="B10" s="1">
        <v>65991000</v>
      </c>
      <c r="C10">
        <v>32.1</v>
      </c>
      <c r="E10" s="5">
        <f t="shared" si="1"/>
        <v>9.1574321023218079</v>
      </c>
      <c r="F10" s="5">
        <f t="shared" si="2"/>
        <v>5.6693900036642271</v>
      </c>
      <c r="H10" s="1">
        <f t="shared" si="3"/>
        <v>58403441.391055197</v>
      </c>
      <c r="I10" s="5">
        <f t="shared" si="4"/>
        <v>36157722.28527762</v>
      </c>
      <c r="J10">
        <f t="shared" si="5"/>
        <v>68690194.694568172</v>
      </c>
      <c r="K10">
        <f t="shared" si="6"/>
        <v>31.761757360078271</v>
      </c>
      <c r="L10">
        <f t="shared" si="0"/>
        <v>4.0902466920764532E-2</v>
      </c>
      <c r="M10">
        <f t="shared" si="0"/>
        <v>1.0537153891642706E-2</v>
      </c>
      <c r="O10" s="9" t="s">
        <v>54</v>
      </c>
      <c r="P10" s="5">
        <f>Q10*10</f>
        <v>0</v>
      </c>
      <c r="Q10">
        <v>0</v>
      </c>
      <c r="R10" s="1"/>
      <c r="T10" s="1">
        <v>1</v>
      </c>
      <c r="V10" t="s">
        <v>46</v>
      </c>
      <c r="W10">
        <v>8.76</v>
      </c>
      <c r="X10">
        <v>32.44</v>
      </c>
    </row>
    <row r="11" spans="1:25">
      <c r="A11">
        <v>424.2</v>
      </c>
      <c r="B11" s="1">
        <v>55544000</v>
      </c>
      <c r="C11">
        <v>33.619999999999997</v>
      </c>
      <c r="E11" s="5">
        <f t="shared" si="1"/>
        <v>10.660032998241054</v>
      </c>
      <c r="F11" s="5">
        <f t="shared" si="2"/>
        <v>6.9818700476271625</v>
      </c>
      <c r="H11" s="1">
        <f t="shared" si="3"/>
        <v>48567220.815181181</v>
      </c>
      <c r="I11" s="5">
        <f t="shared" si="4"/>
        <v>31809472.293562233</v>
      </c>
      <c r="J11">
        <f t="shared" si="5"/>
        <v>58057019.087320283</v>
      </c>
      <c r="K11">
        <f t="shared" si="6"/>
        <v>33.223100345854519</v>
      </c>
      <c r="L11">
        <f t="shared" si="0"/>
        <v>4.5243754272653806E-2</v>
      </c>
      <c r="M11">
        <f t="shared" si="0"/>
        <v>1.1805462645612094E-2</v>
      </c>
      <c r="O11" s="9" t="s">
        <v>55</v>
      </c>
      <c r="P11" s="5">
        <f>Q11/1000</f>
        <v>2.4731352317823442E-3</v>
      </c>
      <c r="Q11" s="11">
        <v>2.4731352317823441</v>
      </c>
      <c r="T11" s="1">
        <v>1</v>
      </c>
      <c r="V11" t="s">
        <v>37</v>
      </c>
      <c r="W11">
        <v>30</v>
      </c>
      <c r="X11">
        <v>31.89</v>
      </c>
    </row>
    <row r="12" spans="1:25">
      <c r="A12">
        <v>264.60000000000002</v>
      </c>
      <c r="B12" s="1">
        <v>46441000</v>
      </c>
      <c r="C12">
        <v>35.35</v>
      </c>
      <c r="E12" s="5">
        <f t="shared" si="1"/>
        <v>12.498126622364929</v>
      </c>
      <c r="F12" s="5">
        <f t="shared" si="2"/>
        <v>8.6712928842003105</v>
      </c>
      <c r="H12" s="1">
        <f t="shared" si="3"/>
        <v>39959189.595667563</v>
      </c>
      <c r="I12" s="5">
        <f t="shared" si="4"/>
        <v>27723981.910959229</v>
      </c>
      <c r="J12">
        <f t="shared" si="5"/>
        <v>48634925.785300642</v>
      </c>
      <c r="K12">
        <f t="shared" si="6"/>
        <v>34.753199826264087</v>
      </c>
      <c r="L12">
        <f t="shared" si="0"/>
        <v>4.7241140055137534E-2</v>
      </c>
      <c r="M12">
        <f t="shared" si="0"/>
        <v>1.6882607460704795E-2</v>
      </c>
      <c r="O12" s="9" t="s">
        <v>57</v>
      </c>
      <c r="P12" s="5">
        <f>Q12*10^8</f>
        <v>0</v>
      </c>
      <c r="Q12">
        <v>0</v>
      </c>
    </row>
    <row r="13" spans="1:25">
      <c r="A13">
        <v>164.4</v>
      </c>
      <c r="B13" s="1">
        <v>38480000</v>
      </c>
      <c r="C13">
        <v>36.909999999999997</v>
      </c>
      <c r="E13" s="5">
        <f t="shared" si="1"/>
        <v>14.767481759099548</v>
      </c>
      <c r="F13" s="5">
        <f t="shared" si="2"/>
        <v>10.870374681358923</v>
      </c>
      <c r="H13" s="1">
        <f t="shared" si="3"/>
        <v>32492058.56139918</v>
      </c>
      <c r="I13" s="5">
        <f t="shared" si="4"/>
        <v>23917473.303356335</v>
      </c>
      <c r="J13">
        <f t="shared" si="5"/>
        <v>40345748.211851977</v>
      </c>
      <c r="K13">
        <f t="shared" si="6"/>
        <v>36.356863436654493</v>
      </c>
      <c r="L13">
        <f t="shared" si="0"/>
        <v>4.8486180141683391E-2</v>
      </c>
      <c r="M13">
        <f t="shared" si="0"/>
        <v>1.498608949730436E-2</v>
      </c>
      <c r="O13" s="9" t="s">
        <v>56</v>
      </c>
      <c r="P13" s="5">
        <f>Q13*10^8</f>
        <v>0</v>
      </c>
      <c r="Q13">
        <v>0</v>
      </c>
      <c r="T13" s="1">
        <v>5</v>
      </c>
    </row>
    <row r="14" spans="1:25">
      <c r="A14">
        <v>102.6</v>
      </c>
      <c r="B14" s="1">
        <v>31642000</v>
      </c>
      <c r="C14">
        <v>38.619999999999997</v>
      </c>
      <c r="E14" s="5">
        <f t="shared" si="1"/>
        <v>17.53678447828279</v>
      </c>
      <c r="F14" s="5">
        <f t="shared" si="2"/>
        <v>13.703163854849805</v>
      </c>
      <c r="H14" s="1">
        <f t="shared" si="3"/>
        <v>26193455.856383327</v>
      </c>
      <c r="I14" s="5">
        <f t="shared" si="4"/>
        <v>20467447.608157117</v>
      </c>
      <c r="J14">
        <f t="shared" si="5"/>
        <v>33241743.956852783</v>
      </c>
      <c r="K14">
        <f t="shared" si="6"/>
        <v>38.003907659645314</v>
      </c>
      <c r="L14">
        <f t="shared" si="0"/>
        <v>5.0557611935174218E-2</v>
      </c>
      <c r="M14">
        <f t="shared" si="0"/>
        <v>1.595267582482349E-2</v>
      </c>
      <c r="O14" t="s">
        <v>29</v>
      </c>
      <c r="P14" s="4">
        <f>SUM(L2:L96)+SUM(M2:M96)</f>
        <v>6.158187960895102</v>
      </c>
    </row>
    <row r="15" spans="1:25">
      <c r="A15">
        <v>64.2</v>
      </c>
      <c r="B15" s="1">
        <v>25862000</v>
      </c>
      <c r="C15">
        <v>40.36</v>
      </c>
      <c r="E15" s="5">
        <f t="shared" si="1"/>
        <v>20.945240659982407</v>
      </c>
      <c r="F15" s="5">
        <f t="shared" si="2"/>
        <v>17.386159347171706</v>
      </c>
      <c r="H15" s="1">
        <f t="shared" si="3"/>
        <v>20912341.831320148</v>
      </c>
      <c r="I15" s="5">
        <f t="shared" si="4"/>
        <v>17358850.791173581</v>
      </c>
      <c r="J15">
        <f t="shared" si="5"/>
        <v>27178221.826679725</v>
      </c>
      <c r="K15">
        <f t="shared" si="6"/>
        <v>39.695280112892128</v>
      </c>
      <c r="L15">
        <f t="shared" si="0"/>
        <v>5.089404634907297E-2</v>
      </c>
      <c r="M15">
        <f t="shared" si="0"/>
        <v>1.6469769254407123E-2</v>
      </c>
    </row>
    <row r="16" spans="1:25">
      <c r="A16">
        <v>39.840000000000003</v>
      </c>
      <c r="B16" s="1">
        <v>21018000</v>
      </c>
      <c r="C16">
        <v>42.15</v>
      </c>
      <c r="E16" s="5">
        <f t="shared" si="1"/>
        <v>25.27225873264041</v>
      </c>
      <c r="F16" s="5">
        <f t="shared" si="2"/>
        <v>22.331644965709714</v>
      </c>
      <c r="H16" s="1">
        <f t="shared" si="3"/>
        <v>16438403.456298972</v>
      </c>
      <c r="I16" s="5">
        <f t="shared" si="4"/>
        <v>14525673.92858479</v>
      </c>
      <c r="J16">
        <f t="shared" si="5"/>
        <v>21936643.117661141</v>
      </c>
      <c r="K16">
        <f t="shared" si="6"/>
        <v>41.465186039264481</v>
      </c>
      <c r="L16">
        <f t="shared" si="0"/>
        <v>4.3707446838954271E-2</v>
      </c>
      <c r="M16">
        <f t="shared" si="0"/>
        <v>1.6247069056595918E-2</v>
      </c>
    </row>
    <row r="17" spans="1:13">
      <c r="A17">
        <v>24.84</v>
      </c>
      <c r="B17" s="1">
        <v>17044000</v>
      </c>
      <c r="C17">
        <v>43.95</v>
      </c>
      <c r="E17" s="5">
        <f t="shared" si="1"/>
        <v>30.655135690119522</v>
      </c>
      <c r="F17" s="5">
        <f t="shared" si="2"/>
        <v>28.84595333216058</v>
      </c>
      <c r="H17" s="1">
        <f t="shared" si="3"/>
        <v>12799907.933123235</v>
      </c>
      <c r="I17" s="5">
        <f t="shared" si="4"/>
        <v>12044492.336526506</v>
      </c>
      <c r="J17">
        <f t="shared" si="5"/>
        <v>17575762.821029332</v>
      </c>
      <c r="K17">
        <f t="shared" si="6"/>
        <v>43.258408573543122</v>
      </c>
      <c r="L17">
        <f t="shared" si="0"/>
        <v>3.1199414517092908E-2</v>
      </c>
      <c r="M17">
        <f t="shared" si="0"/>
        <v>1.5735868633831199E-2</v>
      </c>
    </row>
    <row r="18" spans="1:13">
      <c r="A18">
        <v>15.48</v>
      </c>
      <c r="B18" s="1">
        <v>13845000</v>
      </c>
      <c r="C18">
        <v>45.73</v>
      </c>
      <c r="E18" s="5">
        <f t="shared" si="1"/>
        <v>37.462188901704479</v>
      </c>
      <c r="F18" s="5">
        <f t="shared" si="2"/>
        <v>37.574994960642393</v>
      </c>
      <c r="H18" s="1">
        <f t="shared" si="3"/>
        <v>9844504.7715930771</v>
      </c>
      <c r="I18" s="5">
        <f t="shared" si="4"/>
        <v>9874148.5222130083</v>
      </c>
      <c r="J18">
        <f t="shared" si="5"/>
        <v>13943209.215838375</v>
      </c>
      <c r="K18">
        <f t="shared" si="6"/>
        <v>45.086134711870912</v>
      </c>
      <c r="L18">
        <f t="shared" si="0"/>
        <v>7.093478933793757E-3</v>
      </c>
      <c r="M18">
        <f t="shared" si="0"/>
        <v>1.4079713276384976E-2</v>
      </c>
    </row>
    <row r="19" spans="1:13">
      <c r="A19">
        <v>9.66</v>
      </c>
      <c r="B19" s="1">
        <v>11127000</v>
      </c>
      <c r="C19">
        <v>47.58</v>
      </c>
      <c r="E19" s="5">
        <f t="shared" si="1"/>
        <v>46.088126526494094</v>
      </c>
      <c r="F19" s="5">
        <f t="shared" si="2"/>
        <v>49.308623300903569</v>
      </c>
      <c r="H19" s="1">
        <f t="shared" si="3"/>
        <v>7484830.7902639518</v>
      </c>
      <c r="I19" s="5">
        <f t="shared" si="4"/>
        <v>8007847.7847427549</v>
      </c>
      <c r="J19">
        <f t="shared" si="5"/>
        <v>10961218.823766485</v>
      </c>
      <c r="K19">
        <f t="shared" si="6"/>
        <v>46.933512659380611</v>
      </c>
      <c r="L19">
        <f t="shared" si="0"/>
        <v>1.4899000290600805E-2</v>
      </c>
      <c r="M19">
        <f t="shared" si="0"/>
        <v>1.358737580116409E-2</v>
      </c>
    </row>
    <row r="20" spans="1:13">
      <c r="A20">
        <v>6</v>
      </c>
      <c r="B20" s="1">
        <v>8869400</v>
      </c>
      <c r="C20">
        <v>49.44</v>
      </c>
      <c r="E20" s="5">
        <f t="shared" si="1"/>
        <v>57.236043254583635</v>
      </c>
      <c r="F20" s="5">
        <f t="shared" si="2"/>
        <v>65.421135509195551</v>
      </c>
      <c r="H20" s="1">
        <f t="shared" si="3"/>
        <v>5604137.2358887484</v>
      </c>
      <c r="I20" s="5">
        <f t="shared" si="4"/>
        <v>6405561.9618996922</v>
      </c>
      <c r="J20">
        <f t="shared" si="5"/>
        <v>8511026.8596927263</v>
      </c>
      <c r="K20">
        <f t="shared" si="6"/>
        <v>48.817770607277154</v>
      </c>
      <c r="L20">
        <f t="shared" si="0"/>
        <v>4.0405567491292954E-2</v>
      </c>
      <c r="M20">
        <f t="shared" si="0"/>
        <v>1.2585545969313178E-2</v>
      </c>
    </row>
    <row r="21" spans="1:13">
      <c r="A21">
        <v>1250</v>
      </c>
      <c r="B21" s="1">
        <v>87343000</v>
      </c>
      <c r="C21">
        <v>30.63</v>
      </c>
      <c r="E21" s="5">
        <f t="shared" si="1"/>
        <v>7.5779834078192732</v>
      </c>
      <c r="F21" s="5">
        <f t="shared" si="2"/>
        <v>4.3643433092813595</v>
      </c>
      <c r="H21" s="1">
        <f t="shared" si="3"/>
        <v>73310881.219334587</v>
      </c>
      <c r="I21" s="5">
        <f t="shared" si="4"/>
        <v>42221503.628126435</v>
      </c>
      <c r="J21">
        <f t="shared" si="5"/>
        <v>84599885.778736591</v>
      </c>
      <c r="K21">
        <f t="shared" si="6"/>
        <v>29.938677247394637</v>
      </c>
      <c r="L21">
        <f t="shared" si="0"/>
        <v>3.1406228561686782E-2</v>
      </c>
      <c r="M21">
        <f t="shared" si="0"/>
        <v>2.2570119249277262E-2</v>
      </c>
    </row>
    <row r="22" spans="1:13">
      <c r="A22">
        <v>780</v>
      </c>
      <c r="B22" s="1">
        <v>73570000</v>
      </c>
      <c r="C22">
        <v>32.31</v>
      </c>
      <c r="E22" s="5">
        <f t="shared" si="1"/>
        <v>8.761053209066505</v>
      </c>
      <c r="F22" s="5">
        <f t="shared" si="2"/>
        <v>5.3343566079301263</v>
      </c>
      <c r="H22" s="1">
        <f t="shared" si="3"/>
        <v>61605321.039237402</v>
      </c>
      <c r="I22" s="5">
        <f t="shared" si="4"/>
        <v>37509731.253455997</v>
      </c>
      <c r="J22">
        <f t="shared" si="5"/>
        <v>72126247.088379696</v>
      </c>
      <c r="K22">
        <f t="shared" si="6"/>
        <v>31.336048582378016</v>
      </c>
      <c r="L22">
        <f t="shared" si="0"/>
        <v>1.9624207035752399E-2</v>
      </c>
      <c r="M22">
        <f t="shared" si="0"/>
        <v>3.0143962167192395E-2</v>
      </c>
    </row>
    <row r="23" spans="1:13">
      <c r="A23">
        <v>485</v>
      </c>
      <c r="B23" s="1">
        <v>61728000</v>
      </c>
      <c r="C23">
        <v>33.82</v>
      </c>
      <c r="E23" s="5">
        <f t="shared" si="1"/>
        <v>10.201044008675101</v>
      </c>
      <c r="F23" s="5">
        <f t="shared" si="2"/>
        <v>6.5740721901272892</v>
      </c>
      <c r="H23" s="1">
        <f t="shared" si="3"/>
        <v>51242041.396130882</v>
      </c>
      <c r="I23" s="5">
        <f t="shared" si="4"/>
        <v>33022980.689150807</v>
      </c>
      <c r="J23">
        <f t="shared" si="5"/>
        <v>60961168.460248679</v>
      </c>
      <c r="K23">
        <f t="shared" si="6"/>
        <v>32.799793396329356</v>
      </c>
      <c r="L23">
        <f t="shared" si="0"/>
        <v>1.2422750449574279E-2</v>
      </c>
      <c r="M23">
        <f t="shared" si="0"/>
        <v>3.0165777754897816E-2</v>
      </c>
    </row>
    <row r="24" spans="1:13">
      <c r="A24">
        <v>302.5</v>
      </c>
      <c r="B24" s="1">
        <v>51425000</v>
      </c>
      <c r="C24">
        <v>35.32</v>
      </c>
      <c r="E24" s="5">
        <f t="shared" si="1"/>
        <v>11.939162822477488</v>
      </c>
      <c r="F24" s="5">
        <f t="shared" si="2"/>
        <v>8.1483515521430974</v>
      </c>
      <c r="H24" s="1">
        <f t="shared" si="3"/>
        <v>42274514.034226224</v>
      </c>
      <c r="I24" s="5">
        <f t="shared" si="4"/>
        <v>28851905.880566772</v>
      </c>
      <c r="J24">
        <f t="shared" si="5"/>
        <v>51181705.811462298</v>
      </c>
      <c r="K24">
        <f t="shared" si="6"/>
        <v>34.313120471439646</v>
      </c>
      <c r="L24">
        <f t="shared" si="0"/>
        <v>4.731048877738492E-3</v>
      </c>
      <c r="M24">
        <f t="shared" si="0"/>
        <v>2.8507347920734831E-2</v>
      </c>
    </row>
    <row r="25" spans="1:13">
      <c r="A25">
        <v>188.25</v>
      </c>
      <c r="B25" s="1">
        <v>42627000</v>
      </c>
      <c r="C25">
        <v>36.86</v>
      </c>
      <c r="E25" s="5">
        <f t="shared" si="1"/>
        <v>14.073077567611472</v>
      </c>
      <c r="F25" s="5">
        <f t="shared" si="2"/>
        <v>10.185049220688091</v>
      </c>
      <c r="H25" s="1">
        <f t="shared" si="3"/>
        <v>34499570.742798664</v>
      </c>
      <c r="I25" s="5">
        <f t="shared" si="4"/>
        <v>24968229.189377837</v>
      </c>
      <c r="J25">
        <f t="shared" si="5"/>
        <v>42586768.488471501</v>
      </c>
      <c r="K25">
        <f t="shared" si="6"/>
        <v>35.894229260677776</v>
      </c>
      <c r="L25">
        <f t="shared" si="0"/>
        <v>9.4380349375981006E-4</v>
      </c>
      <c r="M25">
        <f t="shared" si="0"/>
        <v>2.6201050985410305E-2</v>
      </c>
    </row>
    <row r="26" spans="1:13">
      <c r="A26">
        <v>117.25</v>
      </c>
      <c r="B26" s="1">
        <v>35022000</v>
      </c>
      <c r="C26">
        <v>38.340000000000003</v>
      </c>
      <c r="E26" s="5">
        <f t="shared" si="1"/>
        <v>16.692623943663186</v>
      </c>
      <c r="F26" s="5">
        <f t="shared" si="2"/>
        <v>12.823490632478405</v>
      </c>
      <c r="H26" s="1">
        <f t="shared" si="3"/>
        <v>27871589.124680467</v>
      </c>
      <c r="I26" s="5">
        <f t="shared" si="4"/>
        <v>21411316.954055417</v>
      </c>
      <c r="J26">
        <f t="shared" si="5"/>
        <v>35146407.697544672</v>
      </c>
      <c r="K26">
        <f t="shared" si="6"/>
        <v>37.531937962882374</v>
      </c>
      <c r="L26">
        <f t="shared" si="0"/>
        <v>3.5522727869531038E-3</v>
      </c>
      <c r="M26">
        <f t="shared" si="0"/>
        <v>2.1076213800668476E-2</v>
      </c>
    </row>
    <row r="27" spans="1:13">
      <c r="A27">
        <v>73</v>
      </c>
      <c r="B27" s="1">
        <v>28537000</v>
      </c>
      <c r="C27">
        <v>39.979999999999997</v>
      </c>
      <c r="E27" s="5">
        <f t="shared" si="1"/>
        <v>19.936911922465917</v>
      </c>
      <c r="F27" s="5">
        <f t="shared" si="2"/>
        <v>16.275721318254647</v>
      </c>
      <c r="H27" s="1">
        <f t="shared" si="3"/>
        <v>22267718.910155308</v>
      </c>
      <c r="I27" s="5">
        <f t="shared" si="4"/>
        <v>18178501.704996761</v>
      </c>
      <c r="J27">
        <f t="shared" si="5"/>
        <v>28745594.96166775</v>
      </c>
      <c r="K27">
        <f t="shared" si="6"/>
        <v>39.226866081666117</v>
      </c>
      <c r="L27">
        <f t="shared" si="0"/>
        <v>7.3096317646476512E-3</v>
      </c>
      <c r="M27">
        <f t="shared" si="0"/>
        <v>1.8837766841767887E-2</v>
      </c>
    </row>
    <row r="28" spans="1:13">
      <c r="A28">
        <v>45.5</v>
      </c>
      <c r="B28" s="1">
        <v>23125000</v>
      </c>
      <c r="C28">
        <v>41.55</v>
      </c>
      <c r="E28" s="5">
        <f t="shared" si="1"/>
        <v>23.967499373481722</v>
      </c>
      <c r="F28" s="5">
        <f t="shared" si="2"/>
        <v>20.811075417677003</v>
      </c>
      <c r="H28" s="1">
        <f t="shared" si="3"/>
        <v>17598853.587304313</v>
      </c>
      <c r="I28" s="5">
        <f t="shared" si="4"/>
        <v>15281154.8490234</v>
      </c>
      <c r="J28">
        <f t="shared" si="5"/>
        <v>23307366.670372806</v>
      </c>
      <c r="K28">
        <f t="shared" si="6"/>
        <v>40.967912618705746</v>
      </c>
      <c r="L28">
        <f t="shared" si="0"/>
        <v>7.8861262863916311E-3</v>
      </c>
      <c r="M28">
        <f t="shared" si="0"/>
        <v>1.4009323256179323E-2</v>
      </c>
    </row>
    <row r="29" spans="1:13">
      <c r="A29">
        <v>28.25</v>
      </c>
      <c r="B29" s="1">
        <v>18586000</v>
      </c>
      <c r="C29">
        <v>43.26</v>
      </c>
      <c r="E29" s="5">
        <f t="shared" si="1"/>
        <v>29.064250396892845</v>
      </c>
      <c r="F29" s="5">
        <f t="shared" si="2"/>
        <v>26.882290588457014</v>
      </c>
      <c r="H29" s="1">
        <f t="shared" si="3"/>
        <v>13718521.793173401</v>
      </c>
      <c r="I29" s="5">
        <f t="shared" si="4"/>
        <v>12688622.078744315</v>
      </c>
      <c r="J29">
        <f t="shared" si="5"/>
        <v>18686866.255393688</v>
      </c>
      <c r="K29">
        <f t="shared" si="6"/>
        <v>42.766550756947375</v>
      </c>
      <c r="L29">
        <f t="shared" si="0"/>
        <v>5.4270017967119142E-3</v>
      </c>
      <c r="M29">
        <f t="shared" si="0"/>
        <v>1.1406593690536834E-2</v>
      </c>
    </row>
    <row r="30" spans="1:13">
      <c r="A30">
        <v>17.675000000000001</v>
      </c>
      <c r="B30" s="1">
        <v>14790000</v>
      </c>
      <c r="C30">
        <v>45</v>
      </c>
      <c r="E30" s="5">
        <f t="shared" si="1"/>
        <v>35.387842958032437</v>
      </c>
      <c r="F30" s="5">
        <f t="shared" si="2"/>
        <v>34.861605615960592</v>
      </c>
      <c r="H30" s="1">
        <f t="shared" si="3"/>
        <v>10609590.988174468</v>
      </c>
      <c r="I30" s="5">
        <f t="shared" si="4"/>
        <v>10451820.338838547</v>
      </c>
      <c r="J30">
        <f t="shared" si="5"/>
        <v>14893084.614401141</v>
      </c>
      <c r="K30">
        <f t="shared" si="6"/>
        <v>44.570806385273549</v>
      </c>
      <c r="L30">
        <f t="shared" si="0"/>
        <v>6.9698860311792551E-3</v>
      </c>
      <c r="M30">
        <f t="shared" si="0"/>
        <v>9.537635882810017E-3</v>
      </c>
    </row>
    <row r="31" spans="1:13">
      <c r="A31">
        <v>11.025</v>
      </c>
      <c r="B31" s="1">
        <v>11678000</v>
      </c>
      <c r="C31">
        <v>46.81</v>
      </c>
      <c r="E31" s="5">
        <f t="shared" si="1"/>
        <v>43.455644500528166</v>
      </c>
      <c r="F31" s="5">
        <f t="shared" si="2"/>
        <v>45.654637344437077</v>
      </c>
      <c r="H31" s="1">
        <f t="shared" si="3"/>
        <v>8092466.8789305855</v>
      </c>
      <c r="I31" s="5">
        <f t="shared" si="4"/>
        <v>8501971.2588764858</v>
      </c>
      <c r="J31">
        <f t="shared" si="5"/>
        <v>11737612.00046033</v>
      </c>
      <c r="K31">
        <f t="shared" si="6"/>
        <v>46.413612893784006</v>
      </c>
      <c r="L31">
        <f t="shared" si="0"/>
        <v>5.1046412451045036E-3</v>
      </c>
      <c r="M31">
        <f t="shared" si="0"/>
        <v>8.4680005600511997E-3</v>
      </c>
    </row>
    <row r="32" spans="1:13">
      <c r="A32">
        <v>6.85</v>
      </c>
      <c r="B32" s="1">
        <v>9140900</v>
      </c>
      <c r="C32">
        <v>48.67</v>
      </c>
      <c r="E32" s="5">
        <f t="shared" si="1"/>
        <v>53.84876589237885</v>
      </c>
      <c r="F32" s="5">
        <f t="shared" si="2"/>
        <v>60.42158174258882</v>
      </c>
      <c r="H32" s="1">
        <f t="shared" si="3"/>
        <v>6081754.8407652732</v>
      </c>
      <c r="I32" s="5">
        <f t="shared" si="4"/>
        <v>6824097.8443981707</v>
      </c>
      <c r="J32">
        <f t="shared" si="5"/>
        <v>9140900.0286126956</v>
      </c>
      <c r="K32">
        <f t="shared" si="6"/>
        <v>48.29201855488003</v>
      </c>
      <c r="L32">
        <f t="shared" si="0"/>
        <v>3.1301836399441063E-9</v>
      </c>
      <c r="M32">
        <f t="shared" si="0"/>
        <v>7.7662100908151063E-3</v>
      </c>
    </row>
    <row r="33" spans="1:13">
      <c r="A33">
        <v>4.2750000000000004</v>
      </c>
      <c r="B33" s="1">
        <v>7079200</v>
      </c>
      <c r="C33">
        <v>50.57</v>
      </c>
      <c r="E33" s="5">
        <f t="shared" si="1"/>
        <v>67.076304659490489</v>
      </c>
      <c r="F33" s="5">
        <f t="shared" si="2"/>
        <v>80.414602987918315</v>
      </c>
      <c r="H33" s="1">
        <f t="shared" si="3"/>
        <v>4525389.7253172724</v>
      </c>
      <c r="I33" s="5">
        <f t="shared" si="4"/>
        <v>5425275.2887081522</v>
      </c>
      <c r="J33">
        <f t="shared" si="5"/>
        <v>7064896.6110109817</v>
      </c>
      <c r="K33">
        <f t="shared" si="6"/>
        <v>50.167470854107897</v>
      </c>
      <c r="L33">
        <f t="shared" si="0"/>
        <v>2.0204809850008867E-3</v>
      </c>
      <c r="M33">
        <f t="shared" si="0"/>
        <v>7.9598407334803868E-3</v>
      </c>
    </row>
    <row r="34" spans="1:13">
      <c r="A34">
        <v>2.6749999999999998</v>
      </c>
      <c r="B34" s="1">
        <v>5413800</v>
      </c>
      <c r="C34">
        <v>52.54</v>
      </c>
      <c r="E34" s="5">
        <f t="shared" si="1"/>
        <v>84.036084195507129</v>
      </c>
      <c r="F34" s="5">
        <f t="shared" si="2"/>
        <v>107.72927292959605</v>
      </c>
      <c r="H34" s="1">
        <f t="shared" si="3"/>
        <v>3330432.959166755</v>
      </c>
      <c r="I34" s="5">
        <f t="shared" si="4"/>
        <v>4269417.4135612501</v>
      </c>
      <c r="J34">
        <f t="shared" si="5"/>
        <v>5414767.6539925756</v>
      </c>
      <c r="K34">
        <f t="shared" si="6"/>
        <v>52.043371412076972</v>
      </c>
      <c r="L34">
        <f t="shared" ref="L34:M65" si="7">ABS((J34-B34)/B34)</f>
        <v>1.7873840787904861E-4</v>
      </c>
      <c r="M34">
        <f t="shared" si="7"/>
        <v>9.4523903297112112E-3</v>
      </c>
    </row>
    <row r="35" spans="1:13">
      <c r="A35">
        <v>1.66</v>
      </c>
      <c r="B35" s="1">
        <v>4094500</v>
      </c>
      <c r="C35">
        <v>54.55</v>
      </c>
      <c r="E35" s="5">
        <f t="shared" si="1"/>
        <v>106.44148428545354</v>
      </c>
      <c r="F35" s="5">
        <f t="shared" si="2"/>
        <v>146.29935089342146</v>
      </c>
      <c r="H35" s="1">
        <f t="shared" si="3"/>
        <v>2405725.2807299597</v>
      </c>
      <c r="I35" s="5">
        <f t="shared" si="4"/>
        <v>3306568.3869534885</v>
      </c>
      <c r="J35">
        <f t="shared" si="5"/>
        <v>4089120.764167211</v>
      </c>
      <c r="K35">
        <f t="shared" si="6"/>
        <v>53.961880970535262</v>
      </c>
      <c r="L35">
        <f t="shared" si="7"/>
        <v>1.3137711155913987E-3</v>
      </c>
      <c r="M35">
        <f t="shared" si="7"/>
        <v>1.0781283766539604E-2</v>
      </c>
    </row>
    <row r="36" spans="1:13">
      <c r="A36">
        <v>1.0349999999999999</v>
      </c>
      <c r="B36" s="1">
        <v>3047600</v>
      </c>
      <c r="C36">
        <v>56.61</v>
      </c>
      <c r="E36" s="5">
        <f t="shared" si="1"/>
        <v>135.40007070609718</v>
      </c>
      <c r="F36" s="5">
        <f t="shared" si="2"/>
        <v>199.76311978604366</v>
      </c>
      <c r="H36" s="1">
        <f t="shared" si="3"/>
        <v>1720020.4064467938</v>
      </c>
      <c r="I36" s="5">
        <f t="shared" si="4"/>
        <v>2537640.052148052</v>
      </c>
      <c r="J36">
        <f t="shared" si="5"/>
        <v>3065629.9895550609</v>
      </c>
      <c r="K36">
        <f t="shared" si="6"/>
        <v>55.870457040739453</v>
      </c>
      <c r="L36">
        <f t="shared" si="7"/>
        <v>5.9161272985499619E-3</v>
      </c>
      <c r="M36">
        <f t="shared" si="7"/>
        <v>1.3063821926524407E-2</v>
      </c>
    </row>
    <row r="37" spans="1:13">
      <c r="A37">
        <v>0.64500000000000002</v>
      </c>
      <c r="B37" s="1">
        <v>2232100</v>
      </c>
      <c r="C37">
        <v>58.68</v>
      </c>
      <c r="E37" s="5">
        <f t="shared" si="1"/>
        <v>173.36358063585558</v>
      </c>
      <c r="F37" s="5">
        <f t="shared" si="2"/>
        <v>275.19409253430968</v>
      </c>
      <c r="H37" s="1">
        <f t="shared" si="3"/>
        <v>1212415.5044300943</v>
      </c>
      <c r="I37" s="5">
        <f t="shared" si="4"/>
        <v>1924565.6053735237</v>
      </c>
      <c r="J37">
        <f t="shared" si="5"/>
        <v>2274621.7542196414</v>
      </c>
      <c r="K37">
        <f t="shared" si="6"/>
        <v>57.790368640030856</v>
      </c>
      <c r="L37">
        <f t="shared" si="7"/>
        <v>1.9050111652543094E-2</v>
      </c>
      <c r="M37">
        <f t="shared" si="7"/>
        <v>1.5160725289181047E-2</v>
      </c>
    </row>
    <row r="38" spans="1:13">
      <c r="A38">
        <v>0.40250000000000002</v>
      </c>
      <c r="B38" s="1">
        <v>1634300</v>
      </c>
      <c r="C38">
        <v>60.64</v>
      </c>
      <c r="E38" s="5">
        <f t="shared" si="1"/>
        <v>223.12021297026607</v>
      </c>
      <c r="F38" s="5">
        <f t="shared" si="2"/>
        <v>382.0416295378775</v>
      </c>
      <c r="H38" s="1">
        <f t="shared" si="3"/>
        <v>843310.61147485569</v>
      </c>
      <c r="I38" s="5">
        <f t="shared" si="4"/>
        <v>1443973.8826234124</v>
      </c>
      <c r="J38">
        <f t="shared" si="5"/>
        <v>1672194.175664007</v>
      </c>
      <c r="K38">
        <f t="shared" si="6"/>
        <v>59.714188040281961</v>
      </c>
      <c r="L38">
        <f t="shared" si="7"/>
        <v>2.3186792916849393E-2</v>
      </c>
      <c r="M38">
        <f t="shared" si="7"/>
        <v>1.5267347620680074E-2</v>
      </c>
    </row>
    <row r="39" spans="1:13">
      <c r="A39">
        <v>0.25</v>
      </c>
      <c r="B39" s="1">
        <v>1196200</v>
      </c>
      <c r="C39">
        <v>62.53</v>
      </c>
      <c r="E39" s="5">
        <f t="shared" si="1"/>
        <v>289.47414261649163</v>
      </c>
      <c r="F39" s="5">
        <f t="shared" si="2"/>
        <v>536.8335820260304</v>
      </c>
      <c r="H39" s="1">
        <f t="shared" si="3"/>
        <v>575716.18909970613</v>
      </c>
      <c r="I39" s="5">
        <f t="shared" si="4"/>
        <v>1067673.1995169334</v>
      </c>
      <c r="J39">
        <f t="shared" si="5"/>
        <v>1213002.5520823169</v>
      </c>
      <c r="K39">
        <f t="shared" si="6"/>
        <v>61.665339593867301</v>
      </c>
      <c r="L39">
        <f t="shared" si="7"/>
        <v>1.404660765951927E-2</v>
      </c>
      <c r="M39">
        <f t="shared" si="7"/>
        <v>1.3827929092158959E-2</v>
      </c>
    </row>
    <row r="40" spans="1:13">
      <c r="A40">
        <v>50</v>
      </c>
      <c r="B40" s="1">
        <v>25510000</v>
      </c>
      <c r="C40">
        <v>43.52</v>
      </c>
      <c r="E40" s="5">
        <f t="shared" si="1"/>
        <v>23.090129969238983</v>
      </c>
      <c r="F40" s="5">
        <f t="shared" si="2"/>
        <v>19.802464288560827</v>
      </c>
      <c r="H40" s="1">
        <f t="shared" si="3"/>
        <v>18461733.492879786</v>
      </c>
      <c r="I40" s="5">
        <f t="shared" si="4"/>
        <v>15833077.53939544</v>
      </c>
      <c r="J40">
        <f t="shared" si="5"/>
        <v>24321224.227629408</v>
      </c>
      <c r="K40">
        <f t="shared" si="6"/>
        <v>40.616917704788776</v>
      </c>
      <c r="L40">
        <f t="shared" si="7"/>
        <v>4.6600383079991835E-2</v>
      </c>
      <c r="M40">
        <f t="shared" si="7"/>
        <v>6.6706854209816799E-2</v>
      </c>
    </row>
    <row r="41" spans="1:13">
      <c r="A41">
        <v>31.2</v>
      </c>
      <c r="B41" s="1">
        <v>20524000</v>
      </c>
      <c r="C41">
        <v>45.03</v>
      </c>
      <c r="E41" s="5">
        <f t="shared" si="1"/>
        <v>27.902801964166336</v>
      </c>
      <c r="F41" s="5">
        <f t="shared" si="2"/>
        <v>25.468518567525109</v>
      </c>
      <c r="H41" s="1">
        <f t="shared" si="3"/>
        <v>14463858.149563693</v>
      </c>
      <c r="I41" s="5">
        <f t="shared" si="4"/>
        <v>13202008.899080768</v>
      </c>
      <c r="J41">
        <f t="shared" si="5"/>
        <v>19583059.81051245</v>
      </c>
      <c r="K41">
        <f t="shared" si="6"/>
        <v>42.388530622961397</v>
      </c>
      <c r="L41">
        <f t="shared" si="7"/>
        <v>4.5845848250221713E-2</v>
      </c>
      <c r="M41">
        <f t="shared" si="7"/>
        <v>5.8660212681292553E-2</v>
      </c>
    </row>
    <row r="42" spans="1:13">
      <c r="A42">
        <v>19.399999999999999</v>
      </c>
      <c r="B42" s="1">
        <v>16224000</v>
      </c>
      <c r="C42">
        <v>46.64</v>
      </c>
      <c r="E42" s="5">
        <f t="shared" si="1"/>
        <v>34.011797855983232</v>
      </c>
      <c r="F42" s="5">
        <f t="shared" si="2"/>
        <v>33.086773789452543</v>
      </c>
      <c r="H42" s="1">
        <f t="shared" si="3"/>
        <v>11175713.658687374</v>
      </c>
      <c r="I42" s="5">
        <f t="shared" si="4"/>
        <v>10871766.06559879</v>
      </c>
      <c r="J42">
        <f t="shared" si="5"/>
        <v>15591403.822814574</v>
      </c>
      <c r="K42">
        <f t="shared" si="6"/>
        <v>44.210167721830018</v>
      </c>
      <c r="L42">
        <f t="shared" si="7"/>
        <v>3.8991381729870905E-2</v>
      </c>
      <c r="M42">
        <f t="shared" si="7"/>
        <v>5.2097604591980755E-2</v>
      </c>
    </row>
    <row r="43" spans="1:13">
      <c r="A43">
        <v>12.1</v>
      </c>
      <c r="B43" s="1">
        <v>12687000</v>
      </c>
      <c r="C43">
        <v>48.28</v>
      </c>
      <c r="E43" s="5">
        <f t="shared" si="1"/>
        <v>41.707506381399433</v>
      </c>
      <c r="F43" s="5">
        <f t="shared" si="2"/>
        <v>43.262713916654988</v>
      </c>
      <c r="H43" s="1">
        <f t="shared" si="3"/>
        <v>8544566.4560578465</v>
      </c>
      <c r="I43" s="5">
        <f t="shared" si="4"/>
        <v>8863179.9453524128</v>
      </c>
      <c r="J43">
        <f t="shared" si="5"/>
        <v>12311197.125612365</v>
      </c>
      <c r="K43">
        <f t="shared" si="6"/>
        <v>46.048565950495053</v>
      </c>
      <c r="L43">
        <f t="shared" si="7"/>
        <v>2.9621098320141478E-2</v>
      </c>
      <c r="M43">
        <f t="shared" si="7"/>
        <v>4.6218600859671659E-2</v>
      </c>
    </row>
    <row r="44" spans="1:13">
      <c r="A44">
        <v>7.53</v>
      </c>
      <c r="B44" s="1">
        <v>9824600</v>
      </c>
      <c r="C44">
        <v>49.99</v>
      </c>
      <c r="E44" s="5">
        <f t="shared" si="1"/>
        <v>51.570373082492225</v>
      </c>
      <c r="F44" s="5">
        <f t="shared" si="2"/>
        <v>57.108370368518678</v>
      </c>
      <c r="H44" s="1">
        <f t="shared" si="3"/>
        <v>6443763.0039512375</v>
      </c>
      <c r="I44" s="5">
        <f t="shared" si="4"/>
        <v>7135740.5851604491</v>
      </c>
      <c r="J44">
        <f t="shared" si="5"/>
        <v>9614617.7953050565</v>
      </c>
      <c r="K44">
        <f t="shared" si="6"/>
        <v>47.917126609268998</v>
      </c>
      <c r="L44">
        <f t="shared" si="7"/>
        <v>2.1373104726395323E-2</v>
      </c>
      <c r="M44">
        <f t="shared" si="7"/>
        <v>4.1465760966813446E-2</v>
      </c>
    </row>
    <row r="45" spans="1:13">
      <c r="A45">
        <v>4.6900000000000004</v>
      </c>
      <c r="B45" s="1">
        <v>7530700</v>
      </c>
      <c r="C45">
        <v>51.72</v>
      </c>
      <c r="E45" s="5">
        <f t="shared" si="1"/>
        <v>64.206532578468469</v>
      </c>
      <c r="F45" s="5">
        <f t="shared" si="2"/>
        <v>75.972708809950745</v>
      </c>
      <c r="H45" s="1">
        <f t="shared" si="3"/>
        <v>4800843.3113581156</v>
      </c>
      <c r="I45" s="5">
        <f t="shared" si="4"/>
        <v>5680622.4583185529</v>
      </c>
      <c r="J45">
        <f t="shared" si="5"/>
        <v>7437578.1013825377</v>
      </c>
      <c r="K45">
        <f t="shared" si="6"/>
        <v>49.797969200569469</v>
      </c>
      <c r="L45">
        <f t="shared" si="7"/>
        <v>1.2365636477015716E-2</v>
      </c>
      <c r="M45">
        <f t="shared" si="7"/>
        <v>3.7162235101131674E-2</v>
      </c>
    </row>
    <row r="46" spans="1:13">
      <c r="A46">
        <v>2.92</v>
      </c>
      <c r="B46" s="1">
        <v>5718200</v>
      </c>
      <c r="C46">
        <v>53.5</v>
      </c>
      <c r="E46" s="5">
        <f t="shared" si="1"/>
        <v>80.526848001480346</v>
      </c>
      <c r="F46" s="5">
        <f t="shared" si="2"/>
        <v>101.9354222756906</v>
      </c>
      <c r="H46" s="1">
        <f t="shared" si="3"/>
        <v>3530297.427397124</v>
      </c>
      <c r="I46" s="5">
        <f t="shared" si="4"/>
        <v>4468849.4328487134</v>
      </c>
      <c r="J46">
        <f t="shared" si="5"/>
        <v>5695051.8153357496</v>
      </c>
      <c r="K46">
        <f t="shared" si="6"/>
        <v>51.692003541276108</v>
      </c>
      <c r="L46">
        <f t="shared" si="7"/>
        <v>4.0481593271047452E-3</v>
      </c>
      <c r="M46">
        <f t="shared" si="7"/>
        <v>3.3794326331287698E-2</v>
      </c>
    </row>
    <row r="47" spans="1:13">
      <c r="A47">
        <v>1.82</v>
      </c>
      <c r="B47" s="1">
        <v>4298600</v>
      </c>
      <c r="C47">
        <v>55.35</v>
      </c>
      <c r="E47" s="5">
        <f t="shared" si="1"/>
        <v>101.64440534401847</v>
      </c>
      <c r="F47" s="5">
        <f t="shared" si="2"/>
        <v>137.82265304908495</v>
      </c>
      <c r="H47" s="1">
        <f t="shared" si="3"/>
        <v>2564162.284407028</v>
      </c>
      <c r="I47" s="5">
        <f t="shared" si="4"/>
        <v>3476823.4187537176</v>
      </c>
      <c r="J47">
        <f t="shared" si="5"/>
        <v>4320095.983420942</v>
      </c>
      <c r="K47">
        <f t="shared" si="6"/>
        <v>53.591171923690709</v>
      </c>
      <c r="L47">
        <f t="shared" si="7"/>
        <v>5.0006940447917874E-3</v>
      </c>
      <c r="M47">
        <f t="shared" si="7"/>
        <v>3.1776478343437983E-2</v>
      </c>
    </row>
    <row r="48" spans="1:13">
      <c r="A48">
        <v>1.1299999999999999</v>
      </c>
      <c r="B48" s="1">
        <v>3200600</v>
      </c>
      <c r="C48">
        <v>57.19</v>
      </c>
      <c r="E48" s="5">
        <f t="shared" si="1"/>
        <v>129.41418270705023</v>
      </c>
      <c r="F48" s="5">
        <f t="shared" si="2"/>
        <v>188.40433257296866</v>
      </c>
      <c r="H48" s="1">
        <f t="shared" si="3"/>
        <v>1832602.8648007757</v>
      </c>
      <c r="I48" s="5">
        <f t="shared" si="4"/>
        <v>2667948.0748696239</v>
      </c>
      <c r="J48">
        <f t="shared" si="5"/>
        <v>3236723.6814835682</v>
      </c>
      <c r="K48">
        <f t="shared" si="6"/>
        <v>55.514983057677966</v>
      </c>
      <c r="L48">
        <f t="shared" si="7"/>
        <v>1.1286534238445341E-2</v>
      </c>
      <c r="M48">
        <f t="shared" si="7"/>
        <v>2.9288633368106862E-2</v>
      </c>
    </row>
    <row r="49" spans="1:13">
      <c r="A49">
        <v>0.70699999999999996</v>
      </c>
      <c r="B49" s="1">
        <v>2357300</v>
      </c>
      <c r="C49">
        <v>59.02</v>
      </c>
      <c r="E49" s="5">
        <f t="shared" si="1"/>
        <v>165.1658640104844</v>
      </c>
      <c r="F49" s="5">
        <f t="shared" si="2"/>
        <v>258.43166541639027</v>
      </c>
      <c r="H49" s="1">
        <f t="shared" si="3"/>
        <v>1299000.1535078606</v>
      </c>
      <c r="I49" s="5">
        <f t="shared" si="4"/>
        <v>2032519.0986551146</v>
      </c>
      <c r="J49">
        <f t="shared" si="5"/>
        <v>2412164.025353841</v>
      </c>
      <c r="K49">
        <f t="shared" si="6"/>
        <v>57.417009829530372</v>
      </c>
      <c r="L49">
        <f t="shared" si="7"/>
        <v>2.3274095513443779E-2</v>
      </c>
      <c r="M49">
        <f t="shared" si="7"/>
        <v>2.7160118103517983E-2</v>
      </c>
    </row>
    <row r="50" spans="1:13">
      <c r="A50">
        <v>0.441</v>
      </c>
      <c r="B50" s="1">
        <v>1721000</v>
      </c>
      <c r="C50">
        <v>60.85</v>
      </c>
      <c r="E50" s="5">
        <f t="shared" si="1"/>
        <v>212.38325802123086</v>
      </c>
      <c r="F50" s="5">
        <f t="shared" si="2"/>
        <v>358.27516150303228</v>
      </c>
      <c r="H50" s="1">
        <f t="shared" si="3"/>
        <v>905787.49938315025</v>
      </c>
      <c r="I50" s="5">
        <f t="shared" si="4"/>
        <v>1527997.8546919418</v>
      </c>
      <c r="J50">
        <f t="shared" si="5"/>
        <v>1776296.2697652541</v>
      </c>
      <c r="K50">
        <f t="shared" si="6"/>
        <v>59.340804966248896</v>
      </c>
      <c r="L50">
        <f t="shared" si="7"/>
        <v>3.2130313634662469E-2</v>
      </c>
      <c r="M50">
        <f t="shared" si="7"/>
        <v>2.4801890447840674E-2</v>
      </c>
    </row>
    <row r="51" spans="1:13">
      <c r="A51">
        <v>0.27400000000000002</v>
      </c>
      <c r="B51" s="1">
        <v>1244600</v>
      </c>
      <c r="C51">
        <v>62.63</v>
      </c>
      <c r="E51" s="5">
        <f t="shared" si="1"/>
        <v>275.21157943023883</v>
      </c>
      <c r="F51" s="5">
        <f t="shared" si="2"/>
        <v>502.46065073249963</v>
      </c>
      <c r="H51" s="1">
        <f t="shared" si="3"/>
        <v>620357.6556893934</v>
      </c>
      <c r="I51" s="5">
        <f t="shared" si="4"/>
        <v>1132602.4581156557</v>
      </c>
      <c r="J51">
        <f t="shared" si="5"/>
        <v>1291368.2469001883</v>
      </c>
      <c r="K51">
        <f t="shared" si="6"/>
        <v>61.289261805632499</v>
      </c>
      <c r="L51">
        <f t="shared" si="7"/>
        <v>3.7576929857133436E-2</v>
      </c>
      <c r="M51">
        <f t="shared" si="7"/>
        <v>2.1407283959244825E-2</v>
      </c>
    </row>
    <row r="52" spans="1:13">
      <c r="A52">
        <v>0.17100000000000001</v>
      </c>
      <c r="B52">
        <v>892240</v>
      </c>
      <c r="C52">
        <v>64.37</v>
      </c>
      <c r="E52" s="5">
        <f t="shared" si="1"/>
        <v>357.59150648285669</v>
      </c>
      <c r="F52" s="5">
        <f t="shared" si="2"/>
        <v>708.67882129410702</v>
      </c>
      <c r="H52" s="1">
        <f t="shared" si="3"/>
        <v>419859.80553412176</v>
      </c>
      <c r="I52" s="5">
        <f t="shared" si="4"/>
        <v>832082.82831225195</v>
      </c>
      <c r="J52">
        <f t="shared" si="5"/>
        <v>932010.77755317139</v>
      </c>
      <c r="K52">
        <f t="shared" si="6"/>
        <v>63.224992912870263</v>
      </c>
      <c r="L52">
        <f t="shared" si="7"/>
        <v>4.4574080463968643E-2</v>
      </c>
      <c r="M52">
        <f t="shared" si="7"/>
        <v>1.7787899442748816E-2</v>
      </c>
    </row>
    <row r="53" spans="1:13">
      <c r="A53">
        <v>0.107</v>
      </c>
      <c r="B53">
        <v>632420</v>
      </c>
      <c r="C53">
        <v>66.05</v>
      </c>
      <c r="E53" s="5">
        <f t="shared" si="1"/>
        <v>466.10540498368994</v>
      </c>
      <c r="F53" s="5">
        <f t="shared" si="2"/>
        <v>1006.4140729874166</v>
      </c>
      <c r="H53" s="1">
        <f t="shared" si="3"/>
        <v>280323.93123446847</v>
      </c>
      <c r="I53" s="5">
        <f t="shared" si="4"/>
        <v>605275.0008324791</v>
      </c>
      <c r="J53">
        <f t="shared" si="5"/>
        <v>667037.72985904221</v>
      </c>
      <c r="K53">
        <f t="shared" si="6"/>
        <v>65.149502511645707</v>
      </c>
      <c r="L53">
        <f t="shared" si="7"/>
        <v>5.4738512158126265E-2</v>
      </c>
      <c r="M53">
        <f t="shared" si="7"/>
        <v>1.3633572874402575E-2</v>
      </c>
    </row>
    <row r="54" spans="1:13">
      <c r="A54">
        <v>6.6400000000000001E-2</v>
      </c>
      <c r="B54">
        <v>441820</v>
      </c>
      <c r="C54">
        <v>67.72</v>
      </c>
      <c r="E54" s="5">
        <f t="shared" si="1"/>
        <v>613.0354359042517</v>
      </c>
      <c r="F54" s="5">
        <f t="shared" si="2"/>
        <v>1451.1387261240629</v>
      </c>
      <c r="H54" s="1">
        <f t="shared" si="3"/>
        <v>182757.72941915118</v>
      </c>
      <c r="I54" s="5">
        <f t="shared" si="4"/>
        <v>432612.54264599335</v>
      </c>
      <c r="J54">
        <f t="shared" si="5"/>
        <v>469631.77034467662</v>
      </c>
      <c r="K54">
        <f t="shared" si="6"/>
        <v>67.098310081530812</v>
      </c>
      <c r="L54">
        <f t="shared" si="7"/>
        <v>6.2948192351357166E-2</v>
      </c>
      <c r="M54">
        <f t="shared" si="7"/>
        <v>9.1803000364617075E-3</v>
      </c>
    </row>
    <row r="55" spans="1:13">
      <c r="A55">
        <v>4.1399999999999999E-2</v>
      </c>
      <c r="B55">
        <v>304040</v>
      </c>
      <c r="C55">
        <v>69.37</v>
      </c>
      <c r="E55" s="5">
        <f t="shared" si="1"/>
        <v>807.20126249841769</v>
      </c>
      <c r="F55" s="5">
        <f t="shared" si="2"/>
        <v>2103.4526834494845</v>
      </c>
      <c r="H55" s="1">
        <f t="shared" si="3"/>
        <v>117646.09954718573</v>
      </c>
      <c r="I55" s="5">
        <f t="shared" si="4"/>
        <v>306569.14859616943</v>
      </c>
      <c r="J55">
        <f t="shared" si="5"/>
        <v>328367.54956853844</v>
      </c>
      <c r="K55">
        <f t="shared" si="6"/>
        <v>69.005664080930771</v>
      </c>
      <c r="L55">
        <f t="shared" si="7"/>
        <v>8.0014305908888431E-2</v>
      </c>
      <c r="M55">
        <f t="shared" si="7"/>
        <v>5.2520674509043339E-3</v>
      </c>
    </row>
    <row r="56" spans="1:13">
      <c r="A56">
        <v>2.58E-2</v>
      </c>
      <c r="B56">
        <v>208410</v>
      </c>
      <c r="C56">
        <v>70.91</v>
      </c>
      <c r="E56" s="5">
        <f t="shared" si="1"/>
        <v>1066.8178991106067</v>
      </c>
      <c r="F56" s="5">
        <f t="shared" si="2"/>
        <v>3076.9246240385019</v>
      </c>
      <c r="H56" s="1">
        <f t="shared" si="3"/>
        <v>74418.553417601957</v>
      </c>
      <c r="I56" s="5">
        <f t="shared" si="4"/>
        <v>214638.58048017585</v>
      </c>
      <c r="J56">
        <f t="shared" si="5"/>
        <v>227173.59292689236</v>
      </c>
      <c r="K56">
        <f t="shared" si="6"/>
        <v>70.877768632272804</v>
      </c>
      <c r="L56">
        <f t="shared" si="7"/>
        <v>9.0032114231046331E-2</v>
      </c>
      <c r="M56">
        <f t="shared" si="7"/>
        <v>4.5453910206165774E-4</v>
      </c>
    </row>
    <row r="57" spans="1:13">
      <c r="A57">
        <v>1.61E-2</v>
      </c>
      <c r="B57">
        <v>143400</v>
      </c>
      <c r="C57">
        <v>72.36</v>
      </c>
      <c r="E57" s="5">
        <f t="shared" si="1"/>
        <v>1413.0908917736633</v>
      </c>
      <c r="F57" s="5">
        <f t="shared" si="2"/>
        <v>4534.3624177072534</v>
      </c>
      <c r="H57" s="1">
        <f t="shared" si="3"/>
        <v>46345.583404463687</v>
      </c>
      <c r="I57" s="5">
        <f t="shared" si="4"/>
        <v>148714.90067574277</v>
      </c>
      <c r="J57">
        <f t="shared" si="5"/>
        <v>155769.17148170283</v>
      </c>
      <c r="K57">
        <f t="shared" si="6"/>
        <v>72.690851678804648</v>
      </c>
      <c r="L57">
        <f t="shared" si="7"/>
        <v>8.6256425953297258E-2</v>
      </c>
      <c r="M57">
        <f t="shared" si="7"/>
        <v>4.5723007021095767E-3</v>
      </c>
    </row>
    <row r="58" spans="1:13">
      <c r="A58">
        <v>0.01</v>
      </c>
      <c r="B58">
        <v>96869</v>
      </c>
      <c r="C58">
        <v>73.78</v>
      </c>
      <c r="E58" s="5">
        <f t="shared" si="1"/>
        <v>1882.0909300554317</v>
      </c>
      <c r="F58" s="5">
        <f t="shared" si="2"/>
        <v>6763.849914613118</v>
      </c>
      <c r="H58" s="1">
        <f t="shared" si="3"/>
        <v>28248.118421110641</v>
      </c>
      <c r="I58" s="5">
        <f t="shared" si="4"/>
        <v>101517.96085908727</v>
      </c>
      <c r="J58">
        <f t="shared" si="5"/>
        <v>105374.81943671488</v>
      </c>
      <c r="K58">
        <f t="shared" si="6"/>
        <v>74.450383175430062</v>
      </c>
      <c r="L58">
        <f t="shared" si="7"/>
        <v>8.7807445485293359E-2</v>
      </c>
      <c r="M58">
        <f t="shared" si="7"/>
        <v>9.0862452619959455E-3</v>
      </c>
    </row>
    <row r="59" spans="1:13">
      <c r="A59">
        <v>2.5</v>
      </c>
      <c r="B59" s="1">
        <v>5699000</v>
      </c>
      <c r="C59">
        <v>50.79</v>
      </c>
      <c r="E59" s="5">
        <f t="shared" si="1"/>
        <v>86.863747816065512</v>
      </c>
      <c r="F59" s="5">
        <f t="shared" si="2"/>
        <v>112.44883666040732</v>
      </c>
      <c r="H59" s="1">
        <f t="shared" si="3"/>
        <v>3182921.2900812612</v>
      </c>
      <c r="I59" s="5">
        <f t="shared" si="4"/>
        <v>4120427.7417222369</v>
      </c>
      <c r="J59">
        <f t="shared" si="5"/>
        <v>5206622.0060233651</v>
      </c>
      <c r="K59">
        <f t="shared" si="6"/>
        <v>52.314864232717916</v>
      </c>
      <c r="L59">
        <f t="shared" si="7"/>
        <v>8.639726162074661E-2</v>
      </c>
      <c r="M59">
        <f t="shared" si="7"/>
        <v>3.002292247918718E-2</v>
      </c>
    </row>
    <row r="60" spans="1:13">
      <c r="A60">
        <v>1.56</v>
      </c>
      <c r="B60" s="1">
        <v>4426700</v>
      </c>
      <c r="C60">
        <v>56.69</v>
      </c>
      <c r="E60" s="5">
        <f t="shared" si="1"/>
        <v>109.82345799429876</v>
      </c>
      <c r="F60" s="5">
        <f t="shared" si="2"/>
        <v>152.34333705968174</v>
      </c>
      <c r="H60" s="1">
        <f t="shared" si="3"/>
        <v>2303659.5983635546</v>
      </c>
      <c r="I60" s="5">
        <f t="shared" si="4"/>
        <v>3195557.6438185801</v>
      </c>
      <c r="J60">
        <f t="shared" si="5"/>
        <v>3939344.6409396436</v>
      </c>
      <c r="K60">
        <f t="shared" si="6"/>
        <v>54.212377629056448</v>
      </c>
      <c r="L60">
        <f t="shared" si="7"/>
        <v>0.11009450811221821</v>
      </c>
      <c r="M60">
        <f t="shared" si="7"/>
        <v>4.3704751648325102E-2</v>
      </c>
    </row>
    <row r="61" spans="1:13">
      <c r="A61">
        <v>0.97</v>
      </c>
      <c r="B61" s="1">
        <v>3271100</v>
      </c>
      <c r="C61">
        <v>59.2</v>
      </c>
      <c r="E61" s="5">
        <f t="shared" si="1"/>
        <v>140.01775179157153</v>
      </c>
      <c r="F61" s="5">
        <f t="shared" si="2"/>
        <v>208.62955927943531</v>
      </c>
      <c r="H61" s="1">
        <f t="shared" si="3"/>
        <v>1640829.2150404209</v>
      </c>
      <c r="I61" s="5">
        <f t="shared" si="4"/>
        <v>2444871.9652082813</v>
      </c>
      <c r="J61">
        <f t="shared" si="5"/>
        <v>2944438.7307586428</v>
      </c>
      <c r="K61">
        <f t="shared" si="6"/>
        <v>56.133215986514578</v>
      </c>
      <c r="L61">
        <f t="shared" si="7"/>
        <v>9.9862819614611978E-2</v>
      </c>
      <c r="M61">
        <f t="shared" si="7"/>
        <v>5.1803784011578112E-2</v>
      </c>
    </row>
    <row r="62" spans="1:13">
      <c r="A62">
        <v>0.60499999999999998</v>
      </c>
      <c r="B62" s="1">
        <v>2385400</v>
      </c>
      <c r="C62">
        <v>61.24</v>
      </c>
      <c r="E62" s="5">
        <f t="shared" si="1"/>
        <v>179.34526660162555</v>
      </c>
      <c r="F62" s="5">
        <f t="shared" si="2"/>
        <v>287.58194065553164</v>
      </c>
      <c r="H62" s="1">
        <f t="shared" si="3"/>
        <v>1155088.4874082548</v>
      </c>
      <c r="I62" s="5">
        <f t="shared" si="4"/>
        <v>1852196.0190652597</v>
      </c>
      <c r="J62">
        <f t="shared" si="5"/>
        <v>2182855.8144743061</v>
      </c>
      <c r="K62">
        <f t="shared" si="6"/>
        <v>58.051019953341701</v>
      </c>
      <c r="L62">
        <f t="shared" si="7"/>
        <v>8.4909946141399323E-2</v>
      </c>
      <c r="M62">
        <f t="shared" si="7"/>
        <v>5.2073482146608445E-2</v>
      </c>
    </row>
    <row r="63" spans="1:13">
      <c r="A63">
        <v>0.3765</v>
      </c>
      <c r="B63" s="1">
        <v>1721500</v>
      </c>
      <c r="C63">
        <v>63.05</v>
      </c>
      <c r="E63" s="5">
        <f t="shared" si="1"/>
        <v>231.34085376023486</v>
      </c>
      <c r="F63" s="5">
        <f t="shared" si="2"/>
        <v>400.48957735737827</v>
      </c>
      <c r="H63" s="1">
        <f t="shared" si="3"/>
        <v>800101.36352004926</v>
      </c>
      <c r="I63" s="5">
        <f t="shared" si="4"/>
        <v>1385108.8197820324</v>
      </c>
      <c r="J63">
        <f t="shared" si="5"/>
        <v>1599590.1458012976</v>
      </c>
      <c r="K63">
        <f t="shared" si="6"/>
        <v>59.987330930965108</v>
      </c>
      <c r="L63">
        <f t="shared" si="7"/>
        <v>7.081606401318756E-2</v>
      </c>
      <c r="M63">
        <f t="shared" si="7"/>
        <v>4.8575242966453443E-2</v>
      </c>
    </row>
    <row r="64" spans="1:13">
      <c r="A64">
        <v>0.23449999999999999</v>
      </c>
      <c r="B64" s="1">
        <v>1230700</v>
      </c>
      <c r="C64">
        <v>64.739999999999995</v>
      </c>
      <c r="E64" s="5">
        <f t="shared" si="1"/>
        <v>299.90254756564872</v>
      </c>
      <c r="F64" s="5">
        <f t="shared" si="2"/>
        <v>562.32974256316834</v>
      </c>
      <c r="H64" s="1">
        <f t="shared" si="3"/>
        <v>546275.53187337087</v>
      </c>
      <c r="I64" s="5">
        <f t="shared" si="4"/>
        <v>1024289.3289850004</v>
      </c>
      <c r="J64">
        <f t="shared" si="5"/>
        <v>1160855.5406234132</v>
      </c>
      <c r="K64">
        <f t="shared" si="6"/>
        <v>61.928040463958972</v>
      </c>
      <c r="L64">
        <f t="shared" si="7"/>
        <v>5.675181553310054E-2</v>
      </c>
      <c r="M64">
        <f t="shared" si="7"/>
        <v>4.3434654557321956E-2</v>
      </c>
    </row>
    <row r="65" spans="1:13">
      <c r="A65">
        <v>0.14599999999999999</v>
      </c>
      <c r="B65">
        <v>871760</v>
      </c>
      <c r="C65">
        <v>66.36</v>
      </c>
      <c r="E65" s="5">
        <f t="shared" si="1"/>
        <v>390.81817233215145</v>
      </c>
      <c r="F65" s="5">
        <f t="shared" si="2"/>
        <v>796.85167939276812</v>
      </c>
      <c r="H65" s="1">
        <f t="shared" si="3"/>
        <v>367056.02622512792</v>
      </c>
      <c r="I65" s="5">
        <f t="shared" si="4"/>
        <v>748402.27920657245</v>
      </c>
      <c r="J65">
        <f t="shared" si="5"/>
        <v>833568.29228910466</v>
      </c>
      <c r="K65">
        <f t="shared" si="6"/>
        <v>63.874227192507597</v>
      </c>
      <c r="L65">
        <f t="shared" si="7"/>
        <v>4.380988771094721E-2</v>
      </c>
      <c r="M65">
        <f t="shared" si="7"/>
        <v>3.7458903066491904E-2</v>
      </c>
    </row>
    <row r="66" spans="1:13">
      <c r="A66">
        <v>9.0999999999999998E-2</v>
      </c>
      <c r="B66">
        <v>611870</v>
      </c>
      <c r="C66">
        <v>67.91</v>
      </c>
      <c r="E66" s="5">
        <f t="shared" si="1"/>
        <v>511.3040120044725</v>
      </c>
      <c r="F66" s="5">
        <f t="shared" si="2"/>
        <v>1138.3791725043216</v>
      </c>
      <c r="H66" s="1">
        <f t="shared" si="3"/>
        <v>242896.25732190718</v>
      </c>
      <c r="I66" s="5">
        <f t="shared" si="4"/>
        <v>540789.89001183654</v>
      </c>
      <c r="J66">
        <f t="shared" si="5"/>
        <v>592834.12263465778</v>
      </c>
      <c r="K66">
        <f t="shared" si="6"/>
        <v>65.812725535733449</v>
      </c>
      <c r="L66">
        <f t="shared" ref="L66:M81" si="8">ABS((J66-B66)/B66)</f>
        <v>3.1110983322179916E-2</v>
      </c>
      <c r="M66">
        <f t="shared" si="8"/>
        <v>3.0883146285768628E-2</v>
      </c>
    </row>
    <row r="67" spans="1:13">
      <c r="A67">
        <v>5.6500000000000002E-2</v>
      </c>
      <c r="B67">
        <v>426190</v>
      </c>
      <c r="C67">
        <v>69.400000000000006</v>
      </c>
      <c r="E67" s="5">
        <f t="shared" ref="E67:E96" si="9">1+$P$2*(A67*$P$6)^(-$P$4)*COS($P$4*PI()/2)+$P$3*(A67*$P$11)^(-$P$5)*COS($P$5*PI()/2)</f>
        <v>673.20541621868063</v>
      </c>
      <c r="F67" s="5">
        <f t="shared" ref="F67:F96" si="10">$P$2*(A67*$P$6)^(-$P$4)*SIN($P$4*PI()/2)+$P$3*(A67*$P$11)^(-$P$5)*SIN($P$5*PI()/2)+($P$7*A67*$P$11)^(-1)</f>
        <v>1645.810317273465</v>
      </c>
      <c r="H67" s="1">
        <f t="shared" ref="H67:H96" si="11">$P$1*E67/(E67^2+F67^2)</f>
        <v>157515.98311951393</v>
      </c>
      <c r="I67" s="5">
        <f t="shared" ref="I67:I96" si="12">$P$1*F67/(E67^2+F67^2)</f>
        <v>385085.18188950268</v>
      </c>
      <c r="J67">
        <f t="shared" ref="J67:J96" si="13">(H67^2+I67^2)^0.5</f>
        <v>416055.14327908307</v>
      </c>
      <c r="K67">
        <f t="shared" ref="K67:K96" si="14">DEGREES(ATAN(I67/H67))</f>
        <v>67.753380729813102</v>
      </c>
      <c r="L67">
        <f t="shared" si="8"/>
        <v>2.3780137311802077E-2</v>
      </c>
      <c r="M67">
        <f t="shared" si="8"/>
        <v>2.3726502452260854E-2</v>
      </c>
    </row>
    <row r="68" spans="1:13">
      <c r="A68">
        <v>3.5349999999999999E-2</v>
      </c>
      <c r="B68">
        <v>294500</v>
      </c>
      <c r="C68">
        <v>70.819999999999993</v>
      </c>
      <c r="E68" s="5">
        <f t="shared" si="9"/>
        <v>885.69259297147744</v>
      </c>
      <c r="F68" s="5">
        <f t="shared" si="10"/>
        <v>2386.1459405683154</v>
      </c>
      <c r="H68" s="1">
        <f t="shared" si="11"/>
        <v>101147.97459833423</v>
      </c>
      <c r="I68" s="5">
        <f t="shared" si="12"/>
        <v>272502.93261998048</v>
      </c>
      <c r="J68">
        <f t="shared" si="13"/>
        <v>290669.50485359639</v>
      </c>
      <c r="K68">
        <f t="shared" si="14"/>
        <v>69.636019166781736</v>
      </c>
      <c r="L68">
        <f t="shared" si="8"/>
        <v>1.3006774690674407E-2</v>
      </c>
      <c r="M68">
        <f t="shared" si="8"/>
        <v>1.6718170477524105E-2</v>
      </c>
    </row>
    <row r="69" spans="1:13">
      <c r="A69">
        <v>2.205E-2</v>
      </c>
      <c r="B69">
        <v>201920</v>
      </c>
      <c r="C69">
        <v>72.19</v>
      </c>
      <c r="E69" s="5">
        <f t="shared" si="9"/>
        <v>1171.1523082037438</v>
      </c>
      <c r="F69" s="5">
        <f t="shared" si="10"/>
        <v>3497.8614416929231</v>
      </c>
      <c r="H69" s="1">
        <f t="shared" si="11"/>
        <v>63677.717870868189</v>
      </c>
      <c r="I69" s="5">
        <f t="shared" si="12"/>
        <v>190185.19835146939</v>
      </c>
      <c r="J69">
        <f t="shared" si="13"/>
        <v>200562.36293290334</v>
      </c>
      <c r="K69">
        <f t="shared" si="14"/>
        <v>71.488448091524717</v>
      </c>
      <c r="L69">
        <f t="shared" si="8"/>
        <v>6.7236384067782149E-3</v>
      </c>
      <c r="M69">
        <f t="shared" si="8"/>
        <v>9.7181314375298661E-3</v>
      </c>
    </row>
    <row r="70" spans="1:13">
      <c r="A70">
        <v>1.37E-2</v>
      </c>
      <c r="B70">
        <v>137410</v>
      </c>
      <c r="C70">
        <v>73.5</v>
      </c>
      <c r="E70" s="5">
        <f t="shared" si="9"/>
        <v>1556.807945329075</v>
      </c>
      <c r="F70" s="5">
        <f t="shared" si="10"/>
        <v>5187.8461850185449</v>
      </c>
      <c r="H70" s="1">
        <f t="shared" si="11"/>
        <v>39258.906174258584</v>
      </c>
      <c r="I70" s="5">
        <f t="shared" si="12"/>
        <v>130824.85044812461</v>
      </c>
      <c r="J70">
        <f t="shared" si="13"/>
        <v>136588.44463853232</v>
      </c>
      <c r="K70">
        <f t="shared" si="14"/>
        <v>73.296154891906838</v>
      </c>
      <c r="L70">
        <f t="shared" si="8"/>
        <v>5.9788615200325711E-3</v>
      </c>
      <c r="M70">
        <f t="shared" si="8"/>
        <v>2.7734028311994863E-3</v>
      </c>
    </row>
    <row r="71" spans="1:13">
      <c r="A71">
        <v>8.5500000000000003E-3</v>
      </c>
      <c r="B71">
        <v>92707</v>
      </c>
      <c r="C71">
        <v>74.790000000000006</v>
      </c>
      <c r="E71" s="5">
        <f t="shared" si="9"/>
        <v>2069.2767716399871</v>
      </c>
      <c r="F71" s="5">
        <f t="shared" si="10"/>
        <v>7728.3955795005841</v>
      </c>
      <c r="H71" s="1">
        <f t="shared" si="11"/>
        <v>23916.382349773023</v>
      </c>
      <c r="I71" s="5">
        <f t="shared" si="12"/>
        <v>89323.606277734449</v>
      </c>
      <c r="J71">
        <f t="shared" si="13"/>
        <v>92469.995042501512</v>
      </c>
      <c r="K71">
        <f t="shared" si="14"/>
        <v>75.010656816643433</v>
      </c>
      <c r="L71">
        <f t="shared" si="8"/>
        <v>2.5564947360877579E-3</v>
      </c>
      <c r="M71">
        <f t="shared" si="8"/>
        <v>2.9503518738257335E-3</v>
      </c>
    </row>
    <row r="72" spans="1:13">
      <c r="A72">
        <v>5.3499999999999997E-3</v>
      </c>
      <c r="B72">
        <v>61955</v>
      </c>
      <c r="C72">
        <v>76.06</v>
      </c>
      <c r="E72" s="5">
        <f t="shared" si="9"/>
        <v>2752.2123091971876</v>
      </c>
      <c r="F72" s="5">
        <f t="shared" si="10"/>
        <v>11575.240968459873</v>
      </c>
      <c r="H72" s="1">
        <f t="shared" si="11"/>
        <v>14383.462808734705</v>
      </c>
      <c r="I72" s="5">
        <f t="shared" si="12"/>
        <v>60493.897006277875</v>
      </c>
      <c r="J72">
        <f t="shared" si="13"/>
        <v>62180.347195688846</v>
      </c>
      <c r="K72">
        <f t="shared" si="14"/>
        <v>76.62529195631565</v>
      </c>
      <c r="L72">
        <f t="shared" si="8"/>
        <v>3.637272144118249E-3</v>
      </c>
      <c r="M72">
        <f t="shared" si="8"/>
        <v>7.4321845426721968E-3</v>
      </c>
    </row>
    <row r="73" spans="1:13">
      <c r="A73">
        <v>3.32E-3</v>
      </c>
      <c r="B73">
        <v>40867</v>
      </c>
      <c r="C73">
        <v>77.31</v>
      </c>
      <c r="E73" s="5">
        <f t="shared" si="9"/>
        <v>3686.4202114711425</v>
      </c>
      <c r="F73" s="5">
        <f t="shared" si="10"/>
        <v>17589.650767358573</v>
      </c>
      <c r="H73" s="1">
        <f t="shared" si="11"/>
        <v>8443.9677403883416</v>
      </c>
      <c r="I73" s="5">
        <f t="shared" si="12"/>
        <v>40290.155523263122</v>
      </c>
      <c r="J73">
        <f t="shared" si="13"/>
        <v>41165.485825985932</v>
      </c>
      <c r="K73">
        <f t="shared" si="14"/>
        <v>78.163329293831765</v>
      </c>
      <c r="L73">
        <f t="shared" si="8"/>
        <v>7.3038350254712118E-3</v>
      </c>
      <c r="M73">
        <f t="shared" si="8"/>
        <v>1.1037760882573572E-2</v>
      </c>
    </row>
    <row r="74" spans="1:13">
      <c r="A74">
        <v>2.0699999999999998E-3</v>
      </c>
      <c r="B74">
        <v>26585</v>
      </c>
      <c r="C74">
        <v>78.599999999999994</v>
      </c>
      <c r="E74" s="5">
        <f t="shared" si="9"/>
        <v>4932.0145199781373</v>
      </c>
      <c r="F74" s="5">
        <f t="shared" si="10"/>
        <v>26799.693520080986</v>
      </c>
      <c r="H74" s="1">
        <f t="shared" si="11"/>
        <v>4913.8780985370922</v>
      </c>
      <c r="I74" s="5">
        <f t="shared" si="12"/>
        <v>26701.143417642688</v>
      </c>
      <c r="J74">
        <f t="shared" si="13"/>
        <v>27149.535130031341</v>
      </c>
      <c r="K74">
        <f t="shared" si="14"/>
        <v>79.572390511671912</v>
      </c>
      <c r="L74">
        <f t="shared" si="8"/>
        <v>2.1235099869525726E-2</v>
      </c>
      <c r="M74">
        <f t="shared" si="8"/>
        <v>1.2371380555622367E-2</v>
      </c>
    </row>
    <row r="75" spans="1:13">
      <c r="A75">
        <v>1.2899999999999999E-3</v>
      </c>
      <c r="B75">
        <v>17240</v>
      </c>
      <c r="C75">
        <v>79.89</v>
      </c>
      <c r="E75" s="5">
        <f t="shared" si="9"/>
        <v>6610.352399017168</v>
      </c>
      <c r="F75" s="5">
        <f t="shared" si="10"/>
        <v>41104.527023752475</v>
      </c>
      <c r="H75" s="1">
        <f t="shared" si="11"/>
        <v>2821.5056584850727</v>
      </c>
      <c r="I75" s="5">
        <f t="shared" si="12"/>
        <v>17544.700885252907</v>
      </c>
      <c r="J75">
        <f t="shared" si="13"/>
        <v>17770.127273991522</v>
      </c>
      <c r="K75">
        <f t="shared" si="14"/>
        <v>80.864024630502044</v>
      </c>
      <c r="L75">
        <f t="shared" si="8"/>
        <v>3.074984187885859E-2</v>
      </c>
      <c r="M75">
        <f t="shared" si="8"/>
        <v>1.2192071980248385E-2</v>
      </c>
    </row>
    <row r="76" spans="1:13">
      <c r="A76" s="1">
        <v>8.0500000000000005E-4</v>
      </c>
      <c r="B76">
        <v>11183</v>
      </c>
      <c r="C76">
        <v>81.16</v>
      </c>
      <c r="E76" s="5">
        <f t="shared" si="9"/>
        <v>8863.8390336245066</v>
      </c>
      <c r="F76" s="5">
        <f t="shared" si="10"/>
        <v>63323.907361808553</v>
      </c>
      <c r="H76" s="1">
        <f t="shared" si="11"/>
        <v>1603.925631248329</v>
      </c>
      <c r="I76" s="5">
        <f t="shared" si="12"/>
        <v>11458.560754895372</v>
      </c>
      <c r="J76">
        <f t="shared" si="13"/>
        <v>11570.271907098975</v>
      </c>
      <c r="K76">
        <f t="shared" si="14"/>
        <v>82.031727824108174</v>
      </c>
      <c r="L76">
        <f t="shared" si="8"/>
        <v>3.4630412867654038E-2</v>
      </c>
      <c r="M76">
        <f t="shared" si="8"/>
        <v>1.0740855398080054E-2</v>
      </c>
    </row>
    <row r="77" spans="1:13">
      <c r="A77" s="1">
        <v>5.0000000000000001E-4</v>
      </c>
      <c r="B77">
        <v>7132.7</v>
      </c>
      <c r="C77" t="s">
        <v>18</v>
      </c>
      <c r="E77" s="5">
        <f t="shared" si="9"/>
        <v>11933.660968975388</v>
      </c>
      <c r="F77" s="5">
        <f t="shared" si="10"/>
        <v>98480.051929647307</v>
      </c>
      <c r="H77" s="1">
        <f t="shared" si="11"/>
        <v>897.1622990373304</v>
      </c>
      <c r="I77" s="5">
        <f t="shared" si="12"/>
        <v>7403.6450363566792</v>
      </c>
      <c r="J77">
        <f t="shared" si="13"/>
        <v>7457.8053082111792</v>
      </c>
      <c r="K77">
        <f t="shared" si="14"/>
        <v>83.090673644946904</v>
      </c>
      <c r="L77">
        <f t="shared" si="8"/>
        <v>4.5579557280017294E-2</v>
      </c>
    </row>
    <row r="78" spans="1:13">
      <c r="A78">
        <v>0.2</v>
      </c>
      <c r="B78" s="1">
        <v>1077700</v>
      </c>
      <c r="C78" t="s">
        <v>18</v>
      </c>
      <c r="E78" s="5">
        <f t="shared" si="9"/>
        <v>327.61742997570695</v>
      </c>
      <c r="F78" s="5">
        <f t="shared" si="10"/>
        <v>631.5389030226396</v>
      </c>
      <c r="H78" s="1">
        <f t="shared" si="11"/>
        <v>478841.12568939925</v>
      </c>
      <c r="I78" s="5">
        <f t="shared" si="12"/>
        <v>923048.56692891079</v>
      </c>
      <c r="J78">
        <f t="shared" si="13"/>
        <v>1039859.3561443812</v>
      </c>
      <c r="K78">
        <f t="shared" si="14"/>
        <v>62.581499413353754</v>
      </c>
      <c r="L78">
        <f t="shared" si="8"/>
        <v>3.5112409627557559E-2</v>
      </c>
    </row>
    <row r="79" spans="1:13">
      <c r="A79">
        <v>0.12479999999999999</v>
      </c>
      <c r="B79">
        <v>784350</v>
      </c>
      <c r="C79">
        <v>74.400000000000006</v>
      </c>
      <c r="E79" s="5">
        <f t="shared" si="9"/>
        <v>427.06771763997648</v>
      </c>
      <c r="F79" s="5">
        <f t="shared" si="10"/>
        <v>896.10511967226671</v>
      </c>
      <c r="H79" s="1">
        <f t="shared" si="11"/>
        <v>320636.39634222595</v>
      </c>
      <c r="I79" s="5">
        <f t="shared" si="12"/>
        <v>672783.03755507094</v>
      </c>
      <c r="J79">
        <f t="shared" si="13"/>
        <v>745281.63420357881</v>
      </c>
      <c r="K79">
        <f t="shared" si="14"/>
        <v>64.518363888273399</v>
      </c>
      <c r="L79">
        <f t="shared" si="8"/>
        <v>4.9809862684287866E-2</v>
      </c>
      <c r="M79">
        <f t="shared" si="8"/>
        <v>0.13281768967374472</v>
      </c>
    </row>
    <row r="80" spans="1:13">
      <c r="A80">
        <v>7.7600000000000002E-2</v>
      </c>
      <c r="B80">
        <v>588660</v>
      </c>
      <c r="C80">
        <v>72.41</v>
      </c>
      <c r="E80" s="5">
        <f t="shared" si="9"/>
        <v>560.29197795635173</v>
      </c>
      <c r="F80" s="5">
        <f t="shared" si="10"/>
        <v>1286.3397693742943</v>
      </c>
      <c r="H80" s="1">
        <f t="shared" si="11"/>
        <v>210563.12933071726</v>
      </c>
      <c r="I80" s="5">
        <f t="shared" si="12"/>
        <v>483418.89207470487</v>
      </c>
      <c r="J80">
        <f t="shared" si="13"/>
        <v>527286.12408092013</v>
      </c>
      <c r="K80">
        <f t="shared" si="14"/>
        <v>66.46346730678755</v>
      </c>
      <c r="L80">
        <f t="shared" si="8"/>
        <v>0.10426031311636577</v>
      </c>
      <c r="M80">
        <f t="shared" si="8"/>
        <v>8.212308649651219E-2</v>
      </c>
    </row>
    <row r="81" spans="1:13">
      <c r="A81">
        <v>4.8399999999999999E-2</v>
      </c>
      <c r="B81">
        <v>416950</v>
      </c>
      <c r="C81">
        <v>72.34</v>
      </c>
      <c r="E81" s="5">
        <f t="shared" si="9"/>
        <v>736.70536111158879</v>
      </c>
      <c r="F81" s="5">
        <f t="shared" si="10"/>
        <v>1858.6455143247531</v>
      </c>
      <c r="H81" s="1">
        <f t="shared" si="11"/>
        <v>136349.03681237853</v>
      </c>
      <c r="I81" s="5">
        <f t="shared" si="12"/>
        <v>343997.12426613079</v>
      </c>
      <c r="J81">
        <f t="shared" si="13"/>
        <v>370033.89215453115</v>
      </c>
      <c r="K81">
        <f t="shared" si="14"/>
        <v>68.378269730794742</v>
      </c>
      <c r="L81">
        <f t="shared" si="8"/>
        <v>0.11252214377136073</v>
      </c>
      <c r="M81">
        <f t="shared" si="8"/>
        <v>5.4765417047349482E-2</v>
      </c>
    </row>
    <row r="82" spans="1:13">
      <c r="A82">
        <v>3.0120000000000001E-2</v>
      </c>
      <c r="B82">
        <v>287630</v>
      </c>
      <c r="C82">
        <v>73.489999999999995</v>
      </c>
      <c r="E82" s="5">
        <f t="shared" si="9"/>
        <v>973.39614862551798</v>
      </c>
      <c r="F82" s="5">
        <f t="shared" si="10"/>
        <v>2714.1120457141537</v>
      </c>
      <c r="H82" s="1">
        <f t="shared" si="11"/>
        <v>86618.242611311056</v>
      </c>
      <c r="I82" s="5">
        <f t="shared" si="12"/>
        <v>241516.8952352143</v>
      </c>
      <c r="J82">
        <f t="shared" si="13"/>
        <v>256579.67697604076</v>
      </c>
      <c r="K82">
        <f t="shared" si="14"/>
        <v>70.270004678147799</v>
      </c>
      <c r="L82">
        <f t="shared" ref="L82:M96" si="15">ABS((J82-B82)/B82)</f>
        <v>0.10795231034300747</v>
      </c>
      <c r="M82">
        <f t="shared" si="15"/>
        <v>4.3815421443083355E-2</v>
      </c>
    </row>
    <row r="83" spans="1:13">
      <c r="A83">
        <v>1.8759999999999999E-2</v>
      </c>
      <c r="B83">
        <v>196270</v>
      </c>
      <c r="C83">
        <v>74.459999999999994</v>
      </c>
      <c r="E83" s="5">
        <f t="shared" si="9"/>
        <v>1289.5841779447578</v>
      </c>
      <c r="F83" s="5">
        <f t="shared" si="10"/>
        <v>3994.9772958579188</v>
      </c>
      <c r="H83" s="1">
        <f t="shared" si="11"/>
        <v>54137.450386806726</v>
      </c>
      <c r="I83" s="5">
        <f t="shared" si="12"/>
        <v>167711.33583200036</v>
      </c>
      <c r="J83">
        <f t="shared" si="13"/>
        <v>176232.6748958262</v>
      </c>
      <c r="K83">
        <f t="shared" si="14"/>
        <v>72.109849054428551</v>
      </c>
      <c r="L83">
        <f t="shared" si="15"/>
        <v>0.10209061549994292</v>
      </c>
      <c r="M83">
        <f t="shared" si="15"/>
        <v>3.1562596636737078E-2</v>
      </c>
    </row>
    <row r="84" spans="1:13">
      <c r="A84">
        <v>1.1679999999999999E-2</v>
      </c>
      <c r="B84">
        <v>132750</v>
      </c>
      <c r="C84">
        <v>75.459999999999994</v>
      </c>
      <c r="E84" s="5">
        <f t="shared" si="9"/>
        <v>1713.6868227872196</v>
      </c>
      <c r="F84" s="5">
        <f t="shared" si="10"/>
        <v>5931.5927819367844</v>
      </c>
      <c r="H84" s="1">
        <f t="shared" si="11"/>
        <v>33258.101650242083</v>
      </c>
      <c r="I84" s="5">
        <f t="shared" si="12"/>
        <v>115116.43380010416</v>
      </c>
      <c r="J84">
        <f t="shared" si="13"/>
        <v>119824.43263471602</v>
      </c>
      <c r="K84">
        <f t="shared" si="14"/>
        <v>73.885551380499606</v>
      </c>
      <c r="L84">
        <f t="shared" si="15"/>
        <v>9.7367739098184372E-2</v>
      </c>
      <c r="M84">
        <f t="shared" si="15"/>
        <v>2.0864678233506326E-2</v>
      </c>
    </row>
    <row r="85" spans="1:13">
      <c r="A85">
        <v>7.28E-3</v>
      </c>
      <c r="B85">
        <v>89194</v>
      </c>
      <c r="C85">
        <v>76.48</v>
      </c>
      <c r="E85" s="5">
        <f t="shared" si="9"/>
        <v>2281.3849969398871</v>
      </c>
      <c r="F85" s="5">
        <f t="shared" si="10"/>
        <v>8869.515908342697</v>
      </c>
      <c r="H85" s="1">
        <f t="shared" si="11"/>
        <v>20123.383893171384</v>
      </c>
      <c r="I85" s="5">
        <f t="shared" si="12"/>
        <v>78235.22720171274</v>
      </c>
      <c r="J85">
        <f t="shared" si="13"/>
        <v>80781.813266449783</v>
      </c>
      <c r="K85">
        <f t="shared" si="14"/>
        <v>75.575274312534745</v>
      </c>
      <c r="L85">
        <f t="shared" si="15"/>
        <v>9.4313370109538955E-2</v>
      </c>
      <c r="M85">
        <f t="shared" si="15"/>
        <v>1.1829572273342821E-2</v>
      </c>
    </row>
    <row r="86" spans="1:13">
      <c r="A86">
        <v>4.5199999999999997E-3</v>
      </c>
      <c r="B86">
        <v>59547</v>
      </c>
      <c r="C86">
        <v>77.489999999999995</v>
      </c>
      <c r="E86" s="5">
        <f t="shared" si="9"/>
        <v>3050.939413670485</v>
      </c>
      <c r="F86" s="5">
        <f t="shared" si="10"/>
        <v>13408.61746701055</v>
      </c>
      <c r="H86" s="1">
        <f t="shared" si="11"/>
        <v>11936.267198188621</v>
      </c>
      <c r="I86" s="5">
        <f t="shared" si="12"/>
        <v>52458.872217323886</v>
      </c>
      <c r="J86">
        <f t="shared" si="13"/>
        <v>53799.700268124812</v>
      </c>
      <c r="K86">
        <f t="shared" si="14"/>
        <v>77.181406537482218</v>
      </c>
      <c r="L86">
        <f t="shared" si="15"/>
        <v>9.6517032459656871E-2</v>
      </c>
      <c r="M86">
        <f t="shared" si="15"/>
        <v>3.9823649828078086E-3</v>
      </c>
    </row>
    <row r="87" spans="1:13">
      <c r="A87">
        <v>2.8300000000000001E-3</v>
      </c>
      <c r="B87">
        <v>39531</v>
      </c>
      <c r="C87">
        <v>78.510000000000005</v>
      </c>
      <c r="E87" s="5">
        <f t="shared" si="9"/>
        <v>4066.8604360198669</v>
      </c>
      <c r="F87" s="5">
        <f t="shared" si="10"/>
        <v>20265.466399427933</v>
      </c>
      <c r="H87" s="1">
        <f t="shared" si="11"/>
        <v>7042.451002415005</v>
      </c>
      <c r="I87" s="5">
        <f t="shared" si="12"/>
        <v>35093.054311628614</v>
      </c>
      <c r="J87">
        <f t="shared" si="13"/>
        <v>35792.716815580396</v>
      </c>
      <c r="K87">
        <f t="shared" si="14"/>
        <v>78.652646117265476</v>
      </c>
      <c r="L87">
        <f t="shared" si="15"/>
        <v>9.4565864370231068E-2</v>
      </c>
      <c r="M87">
        <f t="shared" si="15"/>
        <v>1.8169165363071094E-3</v>
      </c>
    </row>
    <row r="88" spans="1:13">
      <c r="A88">
        <v>1.7600000000000001E-3</v>
      </c>
      <c r="B88">
        <v>26098</v>
      </c>
      <c r="C88">
        <v>79.53</v>
      </c>
      <c r="E88" s="5">
        <f t="shared" si="9"/>
        <v>5452.4656020680259</v>
      </c>
      <c r="F88" s="5">
        <f t="shared" si="10"/>
        <v>31014.466287607174</v>
      </c>
      <c r="H88" s="1">
        <f t="shared" si="11"/>
        <v>4067.8934934693334</v>
      </c>
      <c r="I88" s="5">
        <f t="shared" si="12"/>
        <v>23138.806335051348</v>
      </c>
      <c r="J88">
        <f t="shared" si="13"/>
        <v>23493.661189461774</v>
      </c>
      <c r="K88">
        <f t="shared" si="14"/>
        <v>80.029066560766012</v>
      </c>
      <c r="L88">
        <f t="shared" si="15"/>
        <v>9.979074298943312E-2</v>
      </c>
      <c r="M88">
        <f t="shared" si="15"/>
        <v>6.2751988025400544E-3</v>
      </c>
    </row>
    <row r="89" spans="1:13">
      <c r="A89">
        <v>1.1000000000000001E-3</v>
      </c>
      <c r="B89">
        <v>17118</v>
      </c>
      <c r="C89">
        <v>80.56</v>
      </c>
      <c r="E89" s="5">
        <f t="shared" si="9"/>
        <v>7298.1335230069326</v>
      </c>
      <c r="F89" s="5">
        <f t="shared" si="10"/>
        <v>47538.10533839438</v>
      </c>
      <c r="H89" s="1">
        <f t="shared" si="11"/>
        <v>2334.1874850836825</v>
      </c>
      <c r="I89" s="5">
        <f t="shared" si="12"/>
        <v>15204.277942526835</v>
      </c>
      <c r="J89">
        <f t="shared" si="13"/>
        <v>15382.408750554294</v>
      </c>
      <c r="K89">
        <f t="shared" si="14"/>
        <v>81.27199536607003</v>
      </c>
      <c r="L89">
        <f t="shared" si="15"/>
        <v>0.10138983814964984</v>
      </c>
      <c r="M89">
        <f t="shared" si="15"/>
        <v>8.8380755470460221E-3</v>
      </c>
    </row>
    <row r="90" spans="1:13">
      <c r="A90" s="1">
        <v>6.8400000000000004E-4</v>
      </c>
      <c r="B90">
        <v>11158</v>
      </c>
      <c r="C90">
        <v>81.569999999999993</v>
      </c>
      <c r="E90" s="5">
        <f t="shared" si="9"/>
        <v>9811.6775604958111</v>
      </c>
      <c r="F90" s="5">
        <f t="shared" si="10"/>
        <v>73607.207368224903</v>
      </c>
      <c r="H90" s="1">
        <f t="shared" si="11"/>
        <v>1316.3713739888622</v>
      </c>
      <c r="I90" s="5">
        <f t="shared" si="12"/>
        <v>9875.4183575002226</v>
      </c>
      <c r="J90">
        <f t="shared" si="13"/>
        <v>9962.7667507530114</v>
      </c>
      <c r="K90">
        <f t="shared" si="14"/>
        <v>82.407357941828835</v>
      </c>
      <c r="L90">
        <f t="shared" si="15"/>
        <v>0.10711895046128236</v>
      </c>
      <c r="M90">
        <f t="shared" si="15"/>
        <v>1.0265513569067568E-2</v>
      </c>
    </row>
    <row r="91" spans="1:13">
      <c r="A91" s="1">
        <v>4.28E-4</v>
      </c>
      <c r="B91">
        <v>7215</v>
      </c>
      <c r="C91">
        <v>82.62</v>
      </c>
      <c r="E91" s="5">
        <f t="shared" si="9"/>
        <v>13153.317102948826</v>
      </c>
      <c r="F91" s="5">
        <f t="shared" si="10"/>
        <v>113870.1375114343</v>
      </c>
      <c r="H91" s="1">
        <f t="shared" si="11"/>
        <v>740.6003721855011</v>
      </c>
      <c r="I91" s="5">
        <f t="shared" si="12"/>
        <v>6411.4827888454138</v>
      </c>
      <c r="J91">
        <f t="shared" si="13"/>
        <v>6454.1150023021955</v>
      </c>
      <c r="K91">
        <f t="shared" si="14"/>
        <v>83.410877679513888</v>
      </c>
      <c r="L91">
        <f t="shared" si="15"/>
        <v>0.10545876613968184</v>
      </c>
      <c r="M91">
        <f t="shared" si="15"/>
        <v>9.5724725189286295E-3</v>
      </c>
    </row>
    <row r="92" spans="1:13">
      <c r="A92" s="1">
        <v>2.656E-4</v>
      </c>
      <c r="B92">
        <v>4610.6000000000004</v>
      </c>
      <c r="C92">
        <v>83.73</v>
      </c>
      <c r="E92" s="5">
        <f t="shared" si="9"/>
        <v>17741.156172228482</v>
      </c>
      <c r="F92" s="5">
        <f t="shared" si="10"/>
        <v>178312.01512840495</v>
      </c>
      <c r="H92" s="1">
        <f t="shared" si="11"/>
        <v>408.75908039756445</v>
      </c>
      <c r="I92" s="5">
        <f t="shared" si="12"/>
        <v>4108.33739470814</v>
      </c>
      <c r="J92">
        <f t="shared" si="13"/>
        <v>4128.6220624519183</v>
      </c>
      <c r="K92">
        <f t="shared" si="14"/>
        <v>84.318055473754143</v>
      </c>
      <c r="L92">
        <f t="shared" si="15"/>
        <v>0.10453692307900968</v>
      </c>
      <c r="M92">
        <f t="shared" si="15"/>
        <v>7.0232350860401143E-3</v>
      </c>
    </row>
    <row r="93" spans="1:13">
      <c r="A93" s="1">
        <v>1.6559999999999999E-4</v>
      </c>
      <c r="B93">
        <v>2912</v>
      </c>
      <c r="C93">
        <v>84.88</v>
      </c>
      <c r="E93" s="5">
        <f t="shared" si="9"/>
        <v>23877.440727684749</v>
      </c>
      <c r="F93" s="5">
        <f t="shared" si="10"/>
        <v>279076.97303521069</v>
      </c>
      <c r="H93" s="1">
        <f t="shared" si="11"/>
        <v>225.16296301487961</v>
      </c>
      <c r="I93" s="5">
        <f t="shared" si="12"/>
        <v>2631.6806258458964</v>
      </c>
      <c r="J93">
        <f t="shared" si="13"/>
        <v>2641.2953784774409</v>
      </c>
      <c r="K93">
        <f t="shared" si="14"/>
        <v>85.109761594153468</v>
      </c>
      <c r="L93">
        <f t="shared" si="15"/>
        <v>9.2961751896483216E-2</v>
      </c>
      <c r="M93">
        <f t="shared" si="15"/>
        <v>2.706899082863725E-3</v>
      </c>
    </row>
    <row r="94" spans="1:13">
      <c r="A94" s="1">
        <v>1.032E-4</v>
      </c>
      <c r="B94">
        <v>1836.4</v>
      </c>
      <c r="C94">
        <v>86.02</v>
      </c>
      <c r="E94" s="5">
        <f t="shared" si="9"/>
        <v>32167.799975397695</v>
      </c>
      <c r="F94" s="5">
        <f t="shared" si="10"/>
        <v>438487.92892483284</v>
      </c>
      <c r="H94" s="1">
        <f t="shared" si="11"/>
        <v>123.11183941850918</v>
      </c>
      <c r="I94" s="5">
        <f t="shared" si="12"/>
        <v>1678.1705784677708</v>
      </c>
      <c r="J94">
        <f t="shared" si="13"/>
        <v>1682.680306962633</v>
      </c>
      <c r="K94">
        <f t="shared" si="14"/>
        <v>85.80425519422279</v>
      </c>
      <c r="L94">
        <f t="shared" si="15"/>
        <v>8.3707086167156955E-2</v>
      </c>
      <c r="M94">
        <f t="shared" si="15"/>
        <v>2.5080772585120413E-3</v>
      </c>
    </row>
    <row r="95" spans="1:13">
      <c r="A95" s="1">
        <v>6.4399999999999993E-5</v>
      </c>
      <c r="B95">
        <v>1160.5</v>
      </c>
      <c r="C95">
        <v>87.1</v>
      </c>
      <c r="E95" s="5">
        <f t="shared" si="9"/>
        <v>43324.769852113437</v>
      </c>
      <c r="F95" s="5">
        <f t="shared" si="10"/>
        <v>690125.41180212551</v>
      </c>
      <c r="H95" s="1">
        <f t="shared" si="11"/>
        <v>67.034250666306505</v>
      </c>
      <c r="I95" s="5">
        <f t="shared" si="12"/>
        <v>1067.796551576487</v>
      </c>
      <c r="J95">
        <f t="shared" si="13"/>
        <v>1069.8986243196271</v>
      </c>
      <c r="K95">
        <f t="shared" si="14"/>
        <v>86.407793303892547</v>
      </c>
      <c r="L95">
        <f t="shared" si="15"/>
        <v>7.8070982921476031E-2</v>
      </c>
      <c r="M95">
        <f t="shared" si="15"/>
        <v>7.9472640196033041E-3</v>
      </c>
    </row>
    <row r="96" spans="1:13">
      <c r="A96" s="1">
        <v>4.0000000000000003E-5</v>
      </c>
      <c r="B96">
        <v>725.89</v>
      </c>
      <c r="C96">
        <v>88.17</v>
      </c>
      <c r="E96" s="5">
        <f t="shared" si="9"/>
        <v>58553.423982798151</v>
      </c>
      <c r="F96" s="5">
        <f t="shared" si="10"/>
        <v>1093948.6386521398</v>
      </c>
      <c r="H96" s="1">
        <f t="shared" si="11"/>
        <v>36.094477570670307</v>
      </c>
      <c r="I96" s="5">
        <f t="shared" si="12"/>
        <v>674.35005360053822</v>
      </c>
      <c r="J96">
        <f t="shared" si="13"/>
        <v>675.31533826957343</v>
      </c>
      <c r="K96">
        <f t="shared" si="14"/>
        <v>86.936176292858732</v>
      </c>
      <c r="L96">
        <f t="shared" si="15"/>
        <v>6.9672624957537038E-2</v>
      </c>
      <c r="M96">
        <f t="shared" si="15"/>
        <v>1.3993690678703291E-2</v>
      </c>
    </row>
  </sheetData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6"/>
  <sheetViews>
    <sheetView topLeftCell="L10" zoomScale="85" zoomScaleNormal="85" workbookViewId="0">
      <selection activeCell="Q8" sqref="Q8"/>
    </sheetView>
  </sheetViews>
  <sheetFormatPr defaultRowHeight="14.4"/>
  <cols>
    <col min="16" max="16" width="13.77734375" customWidth="1"/>
  </cols>
  <sheetData>
    <row r="1" spans="1:23">
      <c r="A1" t="s">
        <v>19</v>
      </c>
      <c r="B1" t="s">
        <v>20</v>
      </c>
      <c r="C1" t="s">
        <v>21</v>
      </c>
      <c r="E1" t="s">
        <v>0</v>
      </c>
      <c r="F1" t="s">
        <v>1</v>
      </c>
      <c r="H1" t="s">
        <v>27</v>
      </c>
      <c r="I1" t="s">
        <v>28</v>
      </c>
      <c r="J1" t="s">
        <v>25</v>
      </c>
      <c r="K1" t="s">
        <v>24</v>
      </c>
      <c r="L1" t="s">
        <v>30</v>
      </c>
      <c r="M1" t="s">
        <v>31</v>
      </c>
      <c r="O1" t="s">
        <v>42</v>
      </c>
      <c r="P1" s="5">
        <f>Q1*10^8</f>
        <v>739817778.35993934</v>
      </c>
      <c r="Q1" s="12">
        <v>7.3981777835993929</v>
      </c>
      <c r="R1" s="5">
        <v>700000000.00000012</v>
      </c>
      <c r="T1" s="8">
        <v>5</v>
      </c>
    </row>
    <row r="2" spans="1:23">
      <c r="A2">
        <v>30000</v>
      </c>
      <c r="B2" s="1">
        <v>204550000</v>
      </c>
      <c r="C2">
        <v>20.03</v>
      </c>
      <c r="E2" s="5">
        <f>1+$P$2*(A2*$P$6)^(-$P$4)*COS($P$4*PI()/2)+$P$3*(A2*$P$8)^(-$P$5)*COS($P$5*PI()/2)</f>
        <v>3.2634846741591557</v>
      </c>
      <c r="F2" s="5">
        <f>$P$2*(A2*$P$6)^(-$P$4)*SIN($P$4*PI()/2)+$P$3*(A2*$P$8)^(-$P$5)*SIN($P$5*PI()/2)+($P$7*A2*$P$8)^-1</f>
        <v>1.2335070140898312</v>
      </c>
      <c r="H2" s="1">
        <f>$P$1*E2/(E2^2+F2^2)</f>
        <v>198357658.25651497</v>
      </c>
      <c r="I2" s="5">
        <f>$P$1*F2/(E2^2+F2^2)</f>
        <v>74973712.821521416</v>
      </c>
      <c r="J2">
        <f>(H2^2+I2^2)^0.5</f>
        <v>212053809.68813637</v>
      </c>
      <c r="K2">
        <f>DEGREES(ATAN(I2/H2))</f>
        <v>20.705206611699108</v>
      </c>
      <c r="L2">
        <f t="shared" ref="L2:M33" si="0">ABS((J2-B2)/B2)</f>
        <v>3.6684476598075624E-2</v>
      </c>
      <c r="M2">
        <f t="shared" si="0"/>
        <v>3.3709765936051253E-2</v>
      </c>
      <c r="O2" t="s">
        <v>43</v>
      </c>
      <c r="P2" s="5">
        <f>Q2</f>
        <v>7.3661357479743508</v>
      </c>
      <c r="Q2" s="12">
        <v>7.3661357479743508</v>
      </c>
      <c r="R2" s="5">
        <v>6.9375783123541748</v>
      </c>
      <c r="T2" s="8">
        <v>5</v>
      </c>
    </row>
    <row r="3" spans="1:23">
      <c r="A3">
        <v>18720</v>
      </c>
      <c r="B3" s="1">
        <v>182800000</v>
      </c>
      <c r="C3">
        <v>21.29</v>
      </c>
      <c r="E3" s="5">
        <f t="shared" ref="E3:E66" si="1">1+$P$2*(A3*$P$6)^(-$P$4)*COS($P$4*PI()/2)+$P$3*(A3*$P$8)^(-$P$5)*COS($P$5*PI()/2)</f>
        <v>3.6219288012884419</v>
      </c>
      <c r="F3" s="5">
        <f t="shared" ref="F3:F66" si="2">$P$2*(A3*$P$6)^(-$P$4)*SIN($P$4*PI()/2)+$P$3*(A3*$P$8)^(-$P$5)*SIN($P$5*PI()/2)+($P$7*A3*$P$8)^-1</f>
        <v>1.445754600545814</v>
      </c>
      <c r="H3" s="1">
        <f t="shared" ref="H3:H66" si="3">$P$1*E3/(E3^2+F3^2)</f>
        <v>176187932.69317168</v>
      </c>
      <c r="I3" s="5">
        <f t="shared" ref="I3:I66" si="4">$P$1*F3/(E3^2+F3^2)</f>
        <v>70328415.666590437</v>
      </c>
      <c r="J3">
        <f t="shared" ref="J3:J66" si="5">(H3^2+I3^2)^0.5</f>
        <v>189705755.51855648</v>
      </c>
      <c r="K3">
        <f t="shared" ref="K3:K66" si="6">DEGREES(ATAN(I3/H3))</f>
        <v>21.76025537687272</v>
      </c>
      <c r="L3">
        <f t="shared" si="0"/>
        <v>3.777765600960873E-2</v>
      </c>
      <c r="M3">
        <f t="shared" si="0"/>
        <v>2.2088087218070519E-2</v>
      </c>
      <c r="O3" t="s">
        <v>44</v>
      </c>
      <c r="P3" s="5">
        <f>Q3</f>
        <v>3.600004108883871</v>
      </c>
      <c r="Q3" s="12">
        <v>3.600004108883871</v>
      </c>
      <c r="R3" s="5">
        <v>2.5138945654900691</v>
      </c>
      <c r="T3" s="8">
        <v>1</v>
      </c>
    </row>
    <row r="4" spans="1:23">
      <c r="A4">
        <v>11640</v>
      </c>
      <c r="B4" s="1">
        <v>162590000</v>
      </c>
      <c r="C4">
        <v>22.49</v>
      </c>
      <c r="E4" s="5">
        <f t="shared" si="1"/>
        <v>4.0436614051615134</v>
      </c>
      <c r="F4" s="5">
        <f t="shared" si="2"/>
        <v>1.701301694627918</v>
      </c>
      <c r="H4" s="1">
        <f t="shared" si="3"/>
        <v>155441696.21720758</v>
      </c>
      <c r="I4" s="5">
        <f t="shared" si="4"/>
        <v>65399447.355461866</v>
      </c>
      <c r="J4">
        <f t="shared" si="5"/>
        <v>168639285.56917712</v>
      </c>
      <c r="K4">
        <f t="shared" si="6"/>
        <v>22.81809546710242</v>
      </c>
      <c r="L4">
        <f t="shared" si="0"/>
        <v>3.7205766462741381E-2</v>
      </c>
      <c r="M4">
        <f t="shared" si="0"/>
        <v>1.4588504539903152E-2</v>
      </c>
      <c r="O4" t="s">
        <v>37</v>
      </c>
      <c r="P4" s="5">
        <f>Q4*10^(-1)</f>
        <v>0.29855337285955919</v>
      </c>
      <c r="Q4" s="12">
        <v>2.9855337285955916</v>
      </c>
      <c r="R4" s="5">
        <v>0.31189333045201928</v>
      </c>
      <c r="T4" s="8">
        <v>1</v>
      </c>
      <c r="W4" s="1"/>
    </row>
    <row r="5" spans="1:23">
      <c r="A5">
        <v>7260</v>
      </c>
      <c r="B5" s="1">
        <v>143890000</v>
      </c>
      <c r="C5">
        <v>23.65</v>
      </c>
      <c r="E5" s="5">
        <f t="shared" si="1"/>
        <v>4.534054812038101</v>
      </c>
      <c r="F5" s="5">
        <f t="shared" si="2"/>
        <v>2.0062234713329321</v>
      </c>
      <c r="H5" s="1">
        <f t="shared" si="3"/>
        <v>136453276.5191313</v>
      </c>
      <c r="I5" s="5">
        <f t="shared" si="4"/>
        <v>60377692.251565062</v>
      </c>
      <c r="J5">
        <f t="shared" si="5"/>
        <v>149214484.53294075</v>
      </c>
      <c r="K5">
        <f t="shared" si="6"/>
        <v>23.868377863526515</v>
      </c>
      <c r="L5">
        <f t="shared" si="0"/>
        <v>3.7003853867125895E-2</v>
      </c>
      <c r="M5">
        <f t="shared" si="0"/>
        <v>9.2337363013326144E-3</v>
      </c>
      <c r="O5" t="s">
        <v>45</v>
      </c>
      <c r="P5" s="5">
        <f>Q5*10^(-1)</f>
        <v>0.63863932945098612</v>
      </c>
      <c r="Q5" s="12">
        <v>6.3863932945098609</v>
      </c>
      <c r="R5" s="5">
        <v>0.66078658828389303</v>
      </c>
      <c r="T5" s="8">
        <v>5</v>
      </c>
    </row>
    <row r="6" spans="1:23">
      <c r="A6">
        <v>4518</v>
      </c>
      <c r="B6" s="1">
        <v>126520000</v>
      </c>
      <c r="C6">
        <v>24.83</v>
      </c>
      <c r="E6" s="5">
        <f t="shared" si="1"/>
        <v>5.1120896676108192</v>
      </c>
      <c r="F6" s="5">
        <f t="shared" si="2"/>
        <v>2.3761068460450088</v>
      </c>
      <c r="H6" s="1">
        <f t="shared" si="3"/>
        <v>119008584.93353145</v>
      </c>
      <c r="I6" s="5">
        <f t="shared" si="4"/>
        <v>55315366.471427992</v>
      </c>
      <c r="J6">
        <f t="shared" si="5"/>
        <v>131235791.82429597</v>
      </c>
      <c r="K6">
        <f t="shared" si="6"/>
        <v>24.929074787557987</v>
      </c>
      <c r="L6">
        <f t="shared" si="0"/>
        <v>3.7273093774074992E-2</v>
      </c>
      <c r="M6">
        <f t="shared" si="0"/>
        <v>3.9901243478851585E-3</v>
      </c>
      <c r="O6" t="s">
        <v>46</v>
      </c>
      <c r="P6" s="5">
        <f>Q6*10^(-3)</f>
        <v>1.3371310108895144E-3</v>
      </c>
      <c r="Q6" s="12">
        <v>1.3371310108895145</v>
      </c>
      <c r="R6" s="5">
        <v>1.0596037122152292E-3</v>
      </c>
      <c r="T6" s="8">
        <v>1</v>
      </c>
    </row>
    <row r="7" spans="1:23">
      <c r="A7">
        <v>2814</v>
      </c>
      <c r="B7" s="1">
        <v>110830000</v>
      </c>
      <c r="C7">
        <v>26.04</v>
      </c>
      <c r="E7" s="5">
        <f t="shared" si="1"/>
        <v>5.7910392897471148</v>
      </c>
      <c r="F7" s="5">
        <f t="shared" si="2"/>
        <v>2.8245873313511165</v>
      </c>
      <c r="H7" s="1">
        <f t="shared" si="3"/>
        <v>103200594.54220146</v>
      </c>
      <c r="I7" s="5">
        <f t="shared" si="4"/>
        <v>50336231.088588364</v>
      </c>
      <c r="J7">
        <f t="shared" si="5"/>
        <v>114822031.3096212</v>
      </c>
      <c r="K7">
        <f t="shared" si="6"/>
        <v>26.000869170272644</v>
      </c>
      <c r="L7">
        <f t="shared" si="0"/>
        <v>3.601941089615808E-2</v>
      </c>
      <c r="M7">
        <f t="shared" si="0"/>
        <v>1.5027200356127258E-3</v>
      </c>
      <c r="O7" t="s">
        <v>47</v>
      </c>
      <c r="P7" s="5">
        <f>Q7*10^1</f>
        <v>10.076849672046329</v>
      </c>
      <c r="Q7" s="12">
        <v>1.0076849672046329</v>
      </c>
      <c r="R7" s="5">
        <v>14.719514378452837</v>
      </c>
      <c r="T7" s="8">
        <v>1</v>
      </c>
    </row>
    <row r="8" spans="1:23">
      <c r="A8">
        <v>1752</v>
      </c>
      <c r="B8" s="1">
        <v>96079000</v>
      </c>
      <c r="C8">
        <v>27.31</v>
      </c>
      <c r="E8" s="5">
        <f t="shared" si="1"/>
        <v>6.5930640687135007</v>
      </c>
      <c r="F8" s="5">
        <f t="shared" si="2"/>
        <v>3.3731483795525481</v>
      </c>
      <c r="H8" s="1">
        <f t="shared" si="3"/>
        <v>88932839.864024684</v>
      </c>
      <c r="I8" s="5">
        <f t="shared" si="4"/>
        <v>45499886.175818197</v>
      </c>
      <c r="J8">
        <f t="shared" si="5"/>
        <v>99896394.571038797</v>
      </c>
      <c r="K8">
        <f t="shared" si="6"/>
        <v>27.095227471400612</v>
      </c>
      <c r="L8">
        <f t="shared" si="0"/>
        <v>3.9731830795895019E-2</v>
      </c>
      <c r="M8">
        <f t="shared" si="0"/>
        <v>7.864244913928467E-3</v>
      </c>
      <c r="O8" t="s">
        <v>55</v>
      </c>
      <c r="P8" s="5">
        <f>Q8*10^(-3)</f>
        <v>4.7987951273339886E-3</v>
      </c>
      <c r="Q8" s="11">
        <v>4.7987951273339888</v>
      </c>
      <c r="R8" s="1"/>
      <c r="T8" s="1"/>
    </row>
    <row r="9" spans="1:23">
      <c r="A9">
        <v>1092</v>
      </c>
      <c r="B9" s="1">
        <v>83018000</v>
      </c>
      <c r="C9">
        <v>28.58</v>
      </c>
      <c r="E9" s="5">
        <f t="shared" si="1"/>
        <v>7.5406999560525536</v>
      </c>
      <c r="F9" s="5">
        <f t="shared" si="2"/>
        <v>4.0463424896167473</v>
      </c>
      <c r="H9" s="1">
        <f t="shared" si="3"/>
        <v>76175880.179975852</v>
      </c>
      <c r="I9" s="5">
        <f t="shared" si="4"/>
        <v>40876006.53156691</v>
      </c>
      <c r="J9">
        <f t="shared" si="5"/>
        <v>86450058.595484704</v>
      </c>
      <c r="K9">
        <f t="shared" si="6"/>
        <v>28.218023947452387</v>
      </c>
      <c r="L9">
        <f t="shared" si="0"/>
        <v>4.1341138012054059E-2</v>
      </c>
      <c r="M9">
        <f t="shared" si="0"/>
        <v>1.2665362230497237E-2</v>
      </c>
      <c r="P9" s="5"/>
      <c r="R9" s="1"/>
      <c r="T9" s="1"/>
    </row>
    <row r="10" spans="1:23">
      <c r="A10">
        <v>678</v>
      </c>
      <c r="B10" s="1">
        <v>71178000</v>
      </c>
      <c r="C10">
        <v>29.85</v>
      </c>
      <c r="E10" s="5">
        <f t="shared" si="1"/>
        <v>8.6772268419051493</v>
      </c>
      <c r="F10" s="5">
        <f t="shared" si="2"/>
        <v>4.8875882446964845</v>
      </c>
      <c r="H10" s="1">
        <f t="shared" si="3"/>
        <v>64724606.350363642</v>
      </c>
      <c r="I10" s="5">
        <f t="shared" si="4"/>
        <v>36457180.491456233</v>
      </c>
      <c r="J10">
        <f t="shared" si="5"/>
        <v>74285938.619607881</v>
      </c>
      <c r="K10">
        <f t="shared" si="6"/>
        <v>29.391089282570295</v>
      </c>
      <c r="L10">
        <f t="shared" si="0"/>
        <v>4.3664315091852549E-2</v>
      </c>
      <c r="M10">
        <f t="shared" si="0"/>
        <v>1.537389338122969E-2</v>
      </c>
      <c r="P10" s="5"/>
      <c r="R10" s="1"/>
      <c r="T10" s="1"/>
    </row>
    <row r="11" spans="1:23">
      <c r="A11">
        <v>424.2</v>
      </c>
      <c r="B11" s="1">
        <v>60728000</v>
      </c>
      <c r="C11">
        <v>31.32</v>
      </c>
      <c r="E11" s="5">
        <f t="shared" si="1"/>
        <v>10.012157464865147</v>
      </c>
      <c r="F11" s="5">
        <f t="shared" si="2"/>
        <v>5.919945609695751</v>
      </c>
      <c r="H11" s="1">
        <f t="shared" si="3"/>
        <v>54750712.797963649</v>
      </c>
      <c r="I11" s="5">
        <f t="shared" si="4"/>
        <v>32372767.107731797</v>
      </c>
      <c r="J11">
        <f t="shared" si="5"/>
        <v>63605318.976454653</v>
      </c>
      <c r="K11">
        <f t="shared" si="6"/>
        <v>30.594794108439352</v>
      </c>
      <c r="L11">
        <f t="shared" si="0"/>
        <v>4.7380433678939744E-2</v>
      </c>
      <c r="M11">
        <f t="shared" si="0"/>
        <v>2.3154721952766549E-2</v>
      </c>
    </row>
    <row r="12" spans="1:23">
      <c r="A12">
        <v>264.60000000000002</v>
      </c>
      <c r="B12" s="1">
        <v>51413000</v>
      </c>
      <c r="C12">
        <v>32.75</v>
      </c>
      <c r="E12" s="5">
        <f t="shared" si="1"/>
        <v>11.62233578832134</v>
      </c>
      <c r="F12" s="5">
        <f t="shared" si="2"/>
        <v>7.2242711928481427</v>
      </c>
      <c r="H12" s="1">
        <f t="shared" si="3"/>
        <v>45914810.168167077</v>
      </c>
      <c r="I12" s="5">
        <f t="shared" si="4"/>
        <v>28539963.606652021</v>
      </c>
      <c r="J12">
        <f t="shared" si="5"/>
        <v>54061995.111610897</v>
      </c>
      <c r="K12">
        <f t="shared" si="6"/>
        <v>31.864469917047462</v>
      </c>
      <c r="L12">
        <f t="shared" si="0"/>
        <v>5.1523838554663158E-2</v>
      </c>
      <c r="M12">
        <f t="shared" si="0"/>
        <v>2.7039086502367582E-2</v>
      </c>
      <c r="O12" t="s">
        <v>29</v>
      </c>
      <c r="P12" s="4">
        <f>SUM(L2:L96)+SUM(M2:M96)</f>
        <v>5.5224035714617434</v>
      </c>
    </row>
    <row r="13" spans="1:23">
      <c r="A13">
        <v>164.4</v>
      </c>
      <c r="B13" s="1">
        <v>43141000</v>
      </c>
      <c r="C13">
        <v>34.17</v>
      </c>
      <c r="E13" s="5">
        <f t="shared" si="1"/>
        <v>13.580621745435641</v>
      </c>
      <c r="F13" s="5">
        <f t="shared" si="2"/>
        <v>8.890700569901826</v>
      </c>
      <c r="H13" s="1">
        <f t="shared" si="3"/>
        <v>38132942.301927738</v>
      </c>
      <c r="I13" s="5">
        <f t="shared" si="4"/>
        <v>24964142.158640686</v>
      </c>
      <c r="J13">
        <f t="shared" si="5"/>
        <v>45577732.307772525</v>
      </c>
      <c r="K13">
        <f t="shared" si="6"/>
        <v>33.211196321332061</v>
      </c>
      <c r="L13">
        <f t="shared" si="0"/>
        <v>5.6482981566781588E-2</v>
      </c>
      <c r="M13">
        <f t="shared" si="0"/>
        <v>2.8059809150364091E-2</v>
      </c>
    </row>
    <row r="14" spans="1:23">
      <c r="A14">
        <v>102.6</v>
      </c>
      <c r="B14" s="1">
        <v>36037000</v>
      </c>
      <c r="C14">
        <v>35.68</v>
      </c>
      <c r="E14" s="5">
        <f t="shared" si="1"/>
        <v>15.932934492840372</v>
      </c>
      <c r="F14" s="5">
        <f t="shared" si="2"/>
        <v>10.998263164171709</v>
      </c>
      <c r="H14" s="1">
        <f t="shared" si="3"/>
        <v>31448327.444009461</v>
      </c>
      <c r="I14" s="5">
        <f t="shared" si="4"/>
        <v>21708303.7313486</v>
      </c>
      <c r="J14">
        <f t="shared" si="5"/>
        <v>38213188.167413123</v>
      </c>
      <c r="K14">
        <f t="shared" si="6"/>
        <v>34.616730394930514</v>
      </c>
      <c r="L14">
        <f t="shared" si="0"/>
        <v>6.0387606277246243E-2</v>
      </c>
      <c r="M14">
        <f t="shared" si="0"/>
        <v>2.9800157092754655E-2</v>
      </c>
    </row>
    <row r="15" spans="1:23">
      <c r="A15">
        <v>64.2</v>
      </c>
      <c r="B15" s="1">
        <v>29907000</v>
      </c>
      <c r="C15">
        <v>37.22</v>
      </c>
      <c r="E15" s="5">
        <f t="shared" si="1"/>
        <v>18.781532972166339</v>
      </c>
      <c r="F15" s="5">
        <f t="shared" si="2"/>
        <v>13.689849925020107</v>
      </c>
      <c r="H15" s="1">
        <f t="shared" si="3"/>
        <v>25723793.268363327</v>
      </c>
      <c r="I15" s="5">
        <f t="shared" si="4"/>
        <v>18750059.958791398</v>
      </c>
      <c r="J15">
        <f t="shared" si="5"/>
        <v>31832032.429170568</v>
      </c>
      <c r="K15">
        <f t="shared" si="6"/>
        <v>36.088288644639306</v>
      </c>
      <c r="L15">
        <f t="shared" si="0"/>
        <v>6.4367286226320514E-2</v>
      </c>
      <c r="M15">
        <f t="shared" si="0"/>
        <v>3.0406000950045486E-2</v>
      </c>
    </row>
    <row r="16" spans="1:23">
      <c r="A16">
        <v>39.840000000000003</v>
      </c>
      <c r="B16" s="1">
        <v>24728000</v>
      </c>
      <c r="C16">
        <v>38.89</v>
      </c>
      <c r="E16" s="5">
        <f t="shared" si="1"/>
        <v>22.337754888369307</v>
      </c>
      <c r="F16" s="5">
        <f t="shared" si="2"/>
        <v>17.241264003754139</v>
      </c>
      <c r="H16" s="1">
        <f t="shared" si="3"/>
        <v>20754975.002711996</v>
      </c>
      <c r="I16" s="5">
        <f t="shared" si="4"/>
        <v>16019604.709665537</v>
      </c>
      <c r="J16">
        <f t="shared" si="5"/>
        <v>26218251.704054143</v>
      </c>
      <c r="K16">
        <f t="shared" si="6"/>
        <v>37.662542847900404</v>
      </c>
      <c r="L16">
        <f t="shared" si="0"/>
        <v>6.0265759626906473E-2</v>
      </c>
      <c r="M16">
        <f t="shared" si="0"/>
        <v>3.1562282131642999E-2</v>
      </c>
    </row>
    <row r="17" spans="1:13">
      <c r="A17">
        <v>24.84</v>
      </c>
      <c r="B17" s="1">
        <v>20416000</v>
      </c>
      <c r="C17">
        <v>40.479999999999997</v>
      </c>
      <c r="E17" s="5">
        <f t="shared" si="1"/>
        <v>26.687216036313004</v>
      </c>
      <c r="F17" s="5">
        <f t="shared" si="2"/>
        <v>21.840081524390097</v>
      </c>
      <c r="H17" s="1">
        <f t="shared" si="3"/>
        <v>16602533.062920673</v>
      </c>
      <c r="I17" s="5">
        <f t="shared" si="4"/>
        <v>13587055.132022118</v>
      </c>
      <c r="J17">
        <f t="shared" si="5"/>
        <v>21453488.557015214</v>
      </c>
      <c r="K17">
        <f t="shared" si="6"/>
        <v>39.295947787203922</v>
      </c>
      <c r="L17">
        <f t="shared" si="0"/>
        <v>5.0817425402390974E-2</v>
      </c>
      <c r="M17">
        <f t="shared" si="0"/>
        <v>2.9250301699507791E-2</v>
      </c>
    </row>
    <row r="18" spans="1:13">
      <c r="A18">
        <v>15.48</v>
      </c>
      <c r="B18" s="1">
        <v>16878000</v>
      </c>
      <c r="C18">
        <v>42.07</v>
      </c>
      <c r="E18" s="5">
        <f t="shared" si="1"/>
        <v>32.095245434224594</v>
      </c>
      <c r="F18" s="5">
        <f t="shared" si="2"/>
        <v>27.901630812811547</v>
      </c>
      <c r="H18" s="1">
        <f t="shared" si="3"/>
        <v>13128694.719423132</v>
      </c>
      <c r="I18" s="5">
        <f t="shared" si="4"/>
        <v>11413279.074813925</v>
      </c>
      <c r="J18">
        <f t="shared" si="5"/>
        <v>17396136.475533705</v>
      </c>
      <c r="K18">
        <f t="shared" si="6"/>
        <v>41.001687471903253</v>
      </c>
      <c r="L18">
        <f t="shared" si="0"/>
        <v>3.0698926148459843E-2</v>
      </c>
      <c r="M18">
        <f t="shared" si="0"/>
        <v>2.5393689757469629E-2</v>
      </c>
    </row>
    <row r="19" spans="1:13">
      <c r="A19">
        <v>9.66</v>
      </c>
      <c r="B19" s="1">
        <v>13835000</v>
      </c>
      <c r="C19">
        <v>43.75</v>
      </c>
      <c r="E19" s="5">
        <f t="shared" si="1"/>
        <v>38.835147611935334</v>
      </c>
      <c r="F19" s="5">
        <f t="shared" si="2"/>
        <v>35.920474727428143</v>
      </c>
      <c r="H19" s="1">
        <f t="shared" si="3"/>
        <v>10266733.690614784</v>
      </c>
      <c r="I19" s="5">
        <f t="shared" si="4"/>
        <v>9496190.1973979678</v>
      </c>
      <c r="J19">
        <f t="shared" si="5"/>
        <v>13985115.263706693</v>
      </c>
      <c r="K19">
        <f t="shared" si="6"/>
        <v>42.76720593243585</v>
      </c>
      <c r="L19">
        <f t="shared" si="0"/>
        <v>1.0850398533190706E-2</v>
      </c>
      <c r="M19">
        <f t="shared" si="0"/>
        <v>2.2463864401466287E-2</v>
      </c>
    </row>
    <row r="20" spans="1:13">
      <c r="A20">
        <v>6</v>
      </c>
      <c r="B20" s="1">
        <v>11251000</v>
      </c>
      <c r="C20">
        <v>45.48</v>
      </c>
      <c r="E20" s="5">
        <f t="shared" si="1"/>
        <v>47.404910657149117</v>
      </c>
      <c r="F20" s="5">
        <f t="shared" si="2"/>
        <v>46.761607130512758</v>
      </c>
      <c r="H20" s="1">
        <f t="shared" si="3"/>
        <v>7909787.2402119841</v>
      </c>
      <c r="I20" s="5">
        <f t="shared" si="4"/>
        <v>7802448.2756187804</v>
      </c>
      <c r="J20">
        <f t="shared" si="5"/>
        <v>11110487.535618173</v>
      </c>
      <c r="K20">
        <f t="shared" si="6"/>
        <v>44.608586953131891</v>
      </c>
      <c r="L20">
        <f t="shared" si="0"/>
        <v>1.248888671067701E-2</v>
      </c>
      <c r="M20">
        <f t="shared" si="0"/>
        <v>1.9160357231048954E-2</v>
      </c>
    </row>
    <row r="21" spans="1:13">
      <c r="A21">
        <v>1250</v>
      </c>
      <c r="B21" s="1">
        <v>93717000</v>
      </c>
      <c r="C21">
        <v>28.56</v>
      </c>
      <c r="E21" s="5">
        <f t="shared" si="1"/>
        <v>7.2530809382813031</v>
      </c>
      <c r="F21" s="5">
        <f t="shared" si="2"/>
        <v>3.8392322990809782</v>
      </c>
      <c r="H21" s="1">
        <f t="shared" si="3"/>
        <v>79676409.791285709</v>
      </c>
      <c r="I21" s="5">
        <f t="shared" si="4"/>
        <v>42174663.22911343</v>
      </c>
      <c r="J21">
        <f t="shared" si="5"/>
        <v>90150055.439350799</v>
      </c>
      <c r="K21">
        <f t="shared" si="6"/>
        <v>27.893358516196542</v>
      </c>
      <c r="L21">
        <f t="shared" si="0"/>
        <v>3.8060806050654643E-2</v>
      </c>
      <c r="M21">
        <f t="shared" si="0"/>
        <v>2.33417886485804E-2</v>
      </c>
    </row>
    <row r="22" spans="1:13">
      <c r="A22">
        <v>780</v>
      </c>
      <c r="B22" s="1">
        <v>79869000</v>
      </c>
      <c r="C22">
        <v>30.03</v>
      </c>
      <c r="E22" s="5">
        <f t="shared" si="1"/>
        <v>8.3219605376391907</v>
      </c>
      <c r="F22" s="5">
        <f t="shared" si="2"/>
        <v>4.6207836376687377</v>
      </c>
      <c r="H22" s="1">
        <f t="shared" si="3"/>
        <v>67950123.877046332</v>
      </c>
      <c r="I22" s="5">
        <f t="shared" si="4"/>
        <v>37729429.161375411</v>
      </c>
      <c r="J22">
        <f t="shared" si="5"/>
        <v>77722127.864265189</v>
      </c>
      <c r="K22">
        <f t="shared" si="6"/>
        <v>29.041303535205294</v>
      </c>
      <c r="L22">
        <f t="shared" si="0"/>
        <v>2.6879917561692415E-2</v>
      </c>
      <c r="M22">
        <f t="shared" si="0"/>
        <v>3.2923625201288935E-2</v>
      </c>
    </row>
    <row r="23" spans="1:13">
      <c r="A23">
        <v>485</v>
      </c>
      <c r="B23" s="1">
        <v>67816000</v>
      </c>
      <c r="C23">
        <v>31.38</v>
      </c>
      <c r="E23" s="5">
        <f t="shared" si="1"/>
        <v>9.6062847062305341</v>
      </c>
      <c r="F23" s="5">
        <f t="shared" si="2"/>
        <v>5.6011983380451245</v>
      </c>
      <c r="H23" s="1">
        <f t="shared" si="3"/>
        <v>57474022.788917236</v>
      </c>
      <c r="I23" s="5">
        <f t="shared" si="4"/>
        <v>33511748.898848977</v>
      </c>
      <c r="J23">
        <f t="shared" si="5"/>
        <v>66530448.74191428</v>
      </c>
      <c r="K23">
        <f t="shared" si="6"/>
        <v>30.245454177776161</v>
      </c>
      <c r="L23">
        <f t="shared" si="0"/>
        <v>1.89564595093447E-2</v>
      </c>
      <c r="M23">
        <f t="shared" si="0"/>
        <v>3.6155061256336475E-2</v>
      </c>
    </row>
    <row r="24" spans="1:13">
      <c r="A24">
        <v>302.5</v>
      </c>
      <c r="B24" s="1">
        <v>57345000</v>
      </c>
      <c r="C24">
        <v>32.69</v>
      </c>
      <c r="E24" s="5">
        <f t="shared" si="1"/>
        <v>11.135131896075727</v>
      </c>
      <c r="F24" s="5">
        <f t="shared" si="2"/>
        <v>6.8230809721889001</v>
      </c>
      <c r="H24" s="1">
        <f t="shared" si="3"/>
        <v>48303613.344547428</v>
      </c>
      <c r="I24" s="5">
        <f t="shared" si="4"/>
        <v>29598164.455986615</v>
      </c>
      <c r="J24">
        <f t="shared" si="5"/>
        <v>56650599.302241899</v>
      </c>
      <c r="K24">
        <f t="shared" si="6"/>
        <v>31.497992558376854</v>
      </c>
      <c r="L24">
        <f t="shared" si="0"/>
        <v>1.2109176000664416E-2</v>
      </c>
      <c r="M24">
        <f t="shared" si="0"/>
        <v>3.646397802456848E-2</v>
      </c>
    </row>
    <row r="25" spans="1:13">
      <c r="A25">
        <v>188.25</v>
      </c>
      <c r="B25" s="1">
        <v>48159000</v>
      </c>
      <c r="C25">
        <v>34.020000000000003</v>
      </c>
      <c r="E25" s="5">
        <f t="shared" si="1"/>
        <v>12.984582861912894</v>
      </c>
      <c r="F25" s="5">
        <f t="shared" si="2"/>
        <v>8.3746304771625297</v>
      </c>
      <c r="H25" s="1">
        <f t="shared" si="3"/>
        <v>40238224.039284192</v>
      </c>
      <c r="I25" s="5">
        <f t="shared" si="4"/>
        <v>25952336.010325961</v>
      </c>
      <c r="J25">
        <f t="shared" si="5"/>
        <v>47881503.926135093</v>
      </c>
      <c r="K25">
        <f t="shared" si="6"/>
        <v>32.820690215587426</v>
      </c>
      <c r="L25">
        <f t="shared" si="0"/>
        <v>5.7620813111756274E-3</v>
      </c>
      <c r="M25">
        <f t="shared" si="0"/>
        <v>3.5253080082674221E-2</v>
      </c>
    </row>
    <row r="26" spans="1:13">
      <c r="A26">
        <v>117.25</v>
      </c>
      <c r="B26" s="1">
        <v>40198000</v>
      </c>
      <c r="C26">
        <v>35.36</v>
      </c>
      <c r="E26" s="5">
        <f t="shared" si="1"/>
        <v>15.219820800034404</v>
      </c>
      <c r="F26" s="5">
        <f t="shared" si="2"/>
        <v>10.347796464148844</v>
      </c>
      <c r="H26" s="1">
        <f t="shared" si="3"/>
        <v>33242499.512511246</v>
      </c>
      <c r="I26" s="5">
        <f t="shared" si="4"/>
        <v>22601226.613276288</v>
      </c>
      <c r="J26">
        <f t="shared" si="5"/>
        <v>40198000.177421495</v>
      </c>
      <c r="K26">
        <f t="shared" si="6"/>
        <v>34.211372883543198</v>
      </c>
      <c r="L26">
        <f t="shared" si="0"/>
        <v>4.4136896193445643E-9</v>
      </c>
      <c r="M26">
        <f t="shared" si="0"/>
        <v>3.2483798542330342E-2</v>
      </c>
    </row>
    <row r="27" spans="1:13">
      <c r="A27">
        <v>73</v>
      </c>
      <c r="B27" s="1">
        <v>33325000</v>
      </c>
      <c r="C27">
        <v>36.79</v>
      </c>
      <c r="E27" s="5">
        <f t="shared" si="1"/>
        <v>17.943622856351833</v>
      </c>
      <c r="F27" s="5">
        <f t="shared" si="2"/>
        <v>12.883198848488147</v>
      </c>
      <c r="H27" s="1">
        <f t="shared" si="3"/>
        <v>27205656.194569051</v>
      </c>
      <c r="I27" s="5">
        <f t="shared" si="4"/>
        <v>19533172.390221354</v>
      </c>
      <c r="J27">
        <f t="shared" si="5"/>
        <v>33491678.856145736</v>
      </c>
      <c r="K27">
        <f t="shared" si="6"/>
        <v>35.677667834038949</v>
      </c>
      <c r="L27">
        <f t="shared" si="0"/>
        <v>5.0016160883941735E-3</v>
      </c>
      <c r="M27">
        <f t="shared" si="0"/>
        <v>3.0234633486301975E-2</v>
      </c>
    </row>
    <row r="28" spans="1:13">
      <c r="A28">
        <v>45.5</v>
      </c>
      <c r="B28" s="1">
        <v>27471000</v>
      </c>
      <c r="C28">
        <v>38.19</v>
      </c>
      <c r="E28" s="5">
        <f t="shared" si="1"/>
        <v>21.271683291001274</v>
      </c>
      <c r="F28" s="5">
        <f t="shared" si="2"/>
        <v>16.1557546250367</v>
      </c>
      <c r="H28" s="1">
        <f t="shared" si="3"/>
        <v>22056518.134263676</v>
      </c>
      <c r="I28" s="5">
        <f t="shared" si="4"/>
        <v>16751833.41087921</v>
      </c>
      <c r="J28">
        <f t="shared" si="5"/>
        <v>27696821.385006465</v>
      </c>
      <c r="K28">
        <f t="shared" si="6"/>
        <v>37.216518702372966</v>
      </c>
      <c r="L28">
        <f t="shared" si="0"/>
        <v>8.2203554659992361E-3</v>
      </c>
      <c r="M28">
        <f t="shared" si="0"/>
        <v>2.5490476502409844E-2</v>
      </c>
    </row>
    <row r="29" spans="1:13">
      <c r="A29">
        <v>28.25</v>
      </c>
      <c r="B29" s="1">
        <v>22432000</v>
      </c>
      <c r="C29">
        <v>39.700000000000003</v>
      </c>
      <c r="E29" s="5">
        <f t="shared" si="1"/>
        <v>25.409278052883874</v>
      </c>
      <c r="F29" s="5">
        <f t="shared" si="2"/>
        <v>20.461721643983076</v>
      </c>
      <c r="H29" s="1">
        <f t="shared" si="3"/>
        <v>17662311.225131247</v>
      </c>
      <c r="I29" s="5">
        <f t="shared" si="4"/>
        <v>14223202.05736878</v>
      </c>
      <c r="J29">
        <f t="shared" si="5"/>
        <v>22677228.988087077</v>
      </c>
      <c r="K29">
        <f t="shared" si="6"/>
        <v>38.843987253540938</v>
      </c>
      <c r="L29">
        <f t="shared" si="0"/>
        <v>1.0932105389045859E-2</v>
      </c>
      <c r="M29">
        <f t="shared" si="0"/>
        <v>2.1562033915845463E-2</v>
      </c>
    </row>
    <row r="30" spans="1:13">
      <c r="A30">
        <v>17.675000000000001</v>
      </c>
      <c r="B30" s="1">
        <v>18195000</v>
      </c>
      <c r="C30">
        <v>41.21</v>
      </c>
      <c r="E30" s="5">
        <f t="shared" si="1"/>
        <v>30.456686737889413</v>
      </c>
      <c r="F30" s="5">
        <f t="shared" si="2"/>
        <v>26.027706549593955</v>
      </c>
      <c r="H30" s="1">
        <f t="shared" si="3"/>
        <v>14038428.968367556</v>
      </c>
      <c r="I30" s="5">
        <f t="shared" si="4"/>
        <v>11996975.007508988</v>
      </c>
      <c r="J30">
        <f t="shared" si="5"/>
        <v>18466317.912098683</v>
      </c>
      <c r="K30">
        <f t="shared" si="6"/>
        <v>40.516571834173241</v>
      </c>
      <c r="L30">
        <f t="shared" si="0"/>
        <v>1.4911674201631406E-2</v>
      </c>
      <c r="M30">
        <f t="shared" si="0"/>
        <v>1.6826696574296515E-2</v>
      </c>
    </row>
    <row r="31" spans="1:13">
      <c r="A31">
        <v>11.025</v>
      </c>
      <c r="B31" s="1">
        <v>14658000</v>
      </c>
      <c r="C31">
        <v>42.86</v>
      </c>
      <c r="E31" s="5">
        <f t="shared" si="1"/>
        <v>36.789763175553759</v>
      </c>
      <c r="F31" s="5">
        <f t="shared" si="2"/>
        <v>33.436490979747951</v>
      </c>
      <c r="H31" s="1">
        <f t="shared" si="3"/>
        <v>11012696.501168493</v>
      </c>
      <c r="I31" s="5">
        <f t="shared" si="4"/>
        <v>10008923.554819258</v>
      </c>
      <c r="J31">
        <f t="shared" si="5"/>
        <v>14881466.15602994</v>
      </c>
      <c r="K31">
        <f t="shared" si="6"/>
        <v>42.26622860193946</v>
      </c>
      <c r="L31">
        <f t="shared" si="0"/>
        <v>1.5245337428703756E-2</v>
      </c>
      <c r="M31">
        <f t="shared" si="0"/>
        <v>1.3853742371921126E-2</v>
      </c>
    </row>
    <row r="32" spans="1:13">
      <c r="A32">
        <v>6.85</v>
      </c>
      <c r="B32" s="1">
        <v>11718000</v>
      </c>
      <c r="C32">
        <v>44.52</v>
      </c>
      <c r="E32" s="5">
        <f t="shared" si="1"/>
        <v>44.815252760124096</v>
      </c>
      <c r="F32" s="5">
        <f t="shared" si="2"/>
        <v>43.415160863905982</v>
      </c>
      <c r="H32" s="1">
        <f t="shared" si="3"/>
        <v>8515979.98751528</v>
      </c>
      <c r="I32" s="5">
        <f t="shared" si="4"/>
        <v>8249928.7251762031</v>
      </c>
      <c r="J32">
        <f t="shared" si="5"/>
        <v>11856780.301508846</v>
      </c>
      <c r="K32">
        <f t="shared" si="6"/>
        <v>44.090873306529367</v>
      </c>
      <c r="L32">
        <f t="shared" si="0"/>
        <v>1.1843343702751814E-2</v>
      </c>
      <c r="M32">
        <f t="shared" si="0"/>
        <v>9.6389643636710619E-3</v>
      </c>
    </row>
    <row r="33" spans="1:13">
      <c r="A33">
        <v>4.2750000000000004</v>
      </c>
      <c r="B33" s="1">
        <v>9284800</v>
      </c>
      <c r="C33">
        <v>46.27</v>
      </c>
      <c r="E33" s="5">
        <f t="shared" si="1"/>
        <v>54.868967872623649</v>
      </c>
      <c r="F33" s="5">
        <f t="shared" si="2"/>
        <v>56.720600514579402</v>
      </c>
      <c r="H33" s="1">
        <f t="shared" si="3"/>
        <v>6518006.5739848241</v>
      </c>
      <c r="I33" s="5">
        <f t="shared" si="4"/>
        <v>6737966.1285529025</v>
      </c>
      <c r="J33">
        <f t="shared" si="5"/>
        <v>9374678.5143830702</v>
      </c>
      <c r="K33">
        <f t="shared" si="6"/>
        <v>45.950635457058688</v>
      </c>
      <c r="L33">
        <f t="shared" si="0"/>
        <v>9.6801777510630467E-3</v>
      </c>
      <c r="M33">
        <f t="shared" si="0"/>
        <v>6.902194574050469E-3</v>
      </c>
    </row>
    <row r="34" spans="1:13">
      <c r="A34">
        <v>2.6749999999999998</v>
      </c>
      <c r="B34" s="1">
        <v>7279600</v>
      </c>
      <c r="C34">
        <v>48.1</v>
      </c>
      <c r="E34" s="5">
        <f t="shared" si="1"/>
        <v>67.567518747836758</v>
      </c>
      <c r="F34" s="5">
        <f t="shared" si="2"/>
        <v>74.631433831460555</v>
      </c>
      <c r="H34" s="1">
        <f t="shared" si="3"/>
        <v>4932073.4149094801</v>
      </c>
      <c r="I34" s="5">
        <f t="shared" si="4"/>
        <v>5447702.0547466427</v>
      </c>
      <c r="J34">
        <f t="shared" si="5"/>
        <v>7348660.1396001205</v>
      </c>
      <c r="K34">
        <f t="shared" si="6"/>
        <v>47.843903432154619</v>
      </c>
      <c r="L34">
        <f t="shared" ref="L34:M65" si="7">ABS((J34-B34)/B34)</f>
        <v>9.4868041650805653E-3</v>
      </c>
      <c r="M34">
        <f t="shared" si="7"/>
        <v>5.3242529697584738E-3</v>
      </c>
    </row>
    <row r="35" spans="1:13">
      <c r="A35">
        <v>1.66</v>
      </c>
      <c r="B35" s="1">
        <v>5637700</v>
      </c>
      <c r="C35">
        <v>49.98</v>
      </c>
      <c r="E35" s="5">
        <f t="shared" si="1"/>
        <v>84.106180451229179</v>
      </c>
      <c r="F35" s="5">
        <f t="shared" si="2"/>
        <v>99.555500170376121</v>
      </c>
      <c r="H35" s="1">
        <f t="shared" si="3"/>
        <v>3663391.7162714615</v>
      </c>
      <c r="I35" s="5">
        <f t="shared" si="4"/>
        <v>4336313.8437240478</v>
      </c>
      <c r="J35">
        <f t="shared" si="5"/>
        <v>5676623.69883007</v>
      </c>
      <c r="K35">
        <f t="shared" si="6"/>
        <v>49.808307405175192</v>
      </c>
      <c r="L35">
        <f t="shared" si="7"/>
        <v>6.9041805754243707E-3</v>
      </c>
      <c r="M35">
        <f t="shared" si="7"/>
        <v>3.4352259868908504E-3</v>
      </c>
    </row>
    <row r="36" spans="1:13">
      <c r="A36">
        <v>1.0349999999999999</v>
      </c>
      <c r="B36" s="1">
        <v>4308300</v>
      </c>
      <c r="C36">
        <v>51.94</v>
      </c>
      <c r="E36" s="5">
        <f t="shared" si="1"/>
        <v>105.19915915146527</v>
      </c>
      <c r="F36" s="5">
        <f t="shared" si="2"/>
        <v>133.60928377347028</v>
      </c>
      <c r="H36" s="1">
        <f t="shared" si="3"/>
        <v>2691313.0436725998</v>
      </c>
      <c r="I36" s="5">
        <f t="shared" si="4"/>
        <v>3418130.0599329551</v>
      </c>
      <c r="J36">
        <f t="shared" si="5"/>
        <v>4350491.8119288003</v>
      </c>
      <c r="K36">
        <f t="shared" si="6"/>
        <v>51.784372774353095</v>
      </c>
      <c r="L36">
        <f t="shared" si="7"/>
        <v>9.7931462360560557E-3</v>
      </c>
      <c r="M36">
        <f t="shared" si="7"/>
        <v>2.9962885184232364E-3</v>
      </c>
    </row>
    <row r="37" spans="1:13">
      <c r="A37">
        <v>0.64500000000000002</v>
      </c>
      <c r="B37" s="1">
        <v>3241600</v>
      </c>
      <c r="C37">
        <v>53.95</v>
      </c>
      <c r="E37" s="5">
        <f t="shared" si="1"/>
        <v>132.51431978336424</v>
      </c>
      <c r="F37" s="5">
        <f t="shared" si="2"/>
        <v>180.97942551423822</v>
      </c>
      <c r="H37" s="1">
        <f t="shared" si="3"/>
        <v>1948508.0518045097</v>
      </c>
      <c r="I37" s="5">
        <f t="shared" si="4"/>
        <v>2661145.3645307682</v>
      </c>
      <c r="J37">
        <f t="shared" si="5"/>
        <v>3298238.6631519864</v>
      </c>
      <c r="K37">
        <f t="shared" si="6"/>
        <v>53.788167643847608</v>
      </c>
      <c r="L37">
        <f t="shared" si="7"/>
        <v>1.7472440508386731E-2</v>
      </c>
      <c r="M37">
        <f t="shared" si="7"/>
        <v>2.999672959265896E-3</v>
      </c>
    </row>
    <row r="38" spans="1:13">
      <c r="A38">
        <v>0.40250000000000002</v>
      </c>
      <c r="B38" s="1">
        <v>2434700</v>
      </c>
      <c r="C38">
        <v>55.92</v>
      </c>
      <c r="E38" s="5">
        <f t="shared" si="1"/>
        <v>167.91582532696722</v>
      </c>
      <c r="F38" s="5">
        <f t="shared" si="2"/>
        <v>247.14873832904635</v>
      </c>
      <c r="H38" s="1">
        <f t="shared" si="3"/>
        <v>1391460.4067892972</v>
      </c>
      <c r="I38" s="5">
        <f t="shared" si="4"/>
        <v>2048036.1711182119</v>
      </c>
      <c r="J38">
        <f t="shared" si="5"/>
        <v>2476007.718459452</v>
      </c>
      <c r="K38">
        <f t="shared" si="6"/>
        <v>55.807340517516465</v>
      </c>
      <c r="L38">
        <f t="shared" si="7"/>
        <v>1.6966245722040512E-2</v>
      </c>
      <c r="M38">
        <f t="shared" si="7"/>
        <v>2.0146545508500807E-3</v>
      </c>
    </row>
    <row r="39" spans="1:13">
      <c r="A39">
        <v>0.25</v>
      </c>
      <c r="B39" s="1">
        <v>1830400</v>
      </c>
      <c r="C39">
        <v>57.81</v>
      </c>
      <c r="E39" s="5">
        <f t="shared" si="1"/>
        <v>214.64672876698307</v>
      </c>
      <c r="F39" s="5">
        <f t="shared" si="2"/>
        <v>341.69363122412074</v>
      </c>
      <c r="H39" s="1">
        <f t="shared" si="3"/>
        <v>975260.42313030339</v>
      </c>
      <c r="I39" s="5">
        <f t="shared" si="4"/>
        <v>1552505.7254905847</v>
      </c>
      <c r="J39">
        <f t="shared" si="5"/>
        <v>1833414.0068749734</v>
      </c>
      <c r="K39">
        <f t="shared" si="6"/>
        <v>57.863588164991427</v>
      </c>
      <c r="L39">
        <f t="shared" si="7"/>
        <v>1.6466383713797093E-3</v>
      </c>
      <c r="M39">
        <f t="shared" si="7"/>
        <v>9.2697050668438829E-4</v>
      </c>
    </row>
    <row r="40" spans="1:13">
      <c r="A40">
        <v>50</v>
      </c>
      <c r="B40" s="1">
        <v>29732000</v>
      </c>
      <c r="C40">
        <v>40.72</v>
      </c>
      <c r="E40" s="5">
        <f t="shared" si="1"/>
        <v>20.551891148272066</v>
      </c>
      <c r="F40" s="5">
        <f t="shared" si="2"/>
        <v>15.432742007201902</v>
      </c>
      <c r="H40" s="1">
        <f t="shared" si="3"/>
        <v>23018181.93222867</v>
      </c>
      <c r="I40" s="5">
        <f t="shared" si="4"/>
        <v>17284718.99116632</v>
      </c>
      <c r="J40">
        <f t="shared" si="5"/>
        <v>28785381.881586425</v>
      </c>
      <c r="K40">
        <f t="shared" si="6"/>
        <v>36.903468595204224</v>
      </c>
      <c r="L40">
        <f t="shared" si="7"/>
        <v>3.1838359962786729E-2</v>
      </c>
      <c r="M40">
        <f t="shared" si="7"/>
        <v>9.3726213280839271E-2</v>
      </c>
    </row>
    <row r="41" spans="1:13">
      <c r="A41">
        <v>31.2</v>
      </c>
      <c r="B41" s="1">
        <v>24522000</v>
      </c>
      <c r="C41">
        <v>41.76</v>
      </c>
      <c r="E41" s="5">
        <f t="shared" si="1"/>
        <v>24.472473883854125</v>
      </c>
      <c r="F41" s="5">
        <f t="shared" si="2"/>
        <v>19.465352042173052</v>
      </c>
      <c r="H41" s="1">
        <f t="shared" si="3"/>
        <v>18516195.467959803</v>
      </c>
      <c r="I41" s="5">
        <f t="shared" si="4"/>
        <v>14727741.256404774</v>
      </c>
      <c r="J41">
        <f t="shared" si="5"/>
        <v>23659160.110268123</v>
      </c>
      <c r="K41">
        <f t="shared" si="6"/>
        <v>38.498662596444689</v>
      </c>
      <c r="L41">
        <f t="shared" si="7"/>
        <v>3.5186358768937137E-2</v>
      </c>
      <c r="M41">
        <f t="shared" si="7"/>
        <v>7.8097160046822545E-2</v>
      </c>
    </row>
    <row r="42" spans="1:13">
      <c r="A42">
        <v>19.399999999999999</v>
      </c>
      <c r="B42" s="1">
        <v>19820000</v>
      </c>
      <c r="C42">
        <v>43.01</v>
      </c>
      <c r="E42" s="5">
        <f t="shared" si="1"/>
        <v>29.365353793114757</v>
      </c>
      <c r="F42" s="5">
        <f t="shared" si="2"/>
        <v>24.797226302450305</v>
      </c>
      <c r="H42" s="1">
        <f t="shared" si="3"/>
        <v>14706622.003980143</v>
      </c>
      <c r="I42" s="5">
        <f t="shared" si="4"/>
        <v>12418833.314475425</v>
      </c>
      <c r="J42">
        <f t="shared" si="5"/>
        <v>19248692.206502695</v>
      </c>
      <c r="K42">
        <f t="shared" si="6"/>
        <v>40.179024845629534</v>
      </c>
      <c r="L42">
        <f t="shared" si="7"/>
        <v>2.882481299179139E-2</v>
      </c>
      <c r="M42">
        <f t="shared" si="7"/>
        <v>6.5821324212286994E-2</v>
      </c>
    </row>
    <row r="43" spans="1:13">
      <c r="A43">
        <v>12.1</v>
      </c>
      <c r="B43" s="1">
        <v>15829000</v>
      </c>
      <c r="C43">
        <v>44.38</v>
      </c>
      <c r="E43" s="5">
        <f t="shared" si="1"/>
        <v>35.426167512067003</v>
      </c>
      <c r="F43" s="5">
        <f t="shared" si="2"/>
        <v>31.804362537416466</v>
      </c>
      <c r="H43" s="1">
        <f t="shared" si="3"/>
        <v>11563446.789119571</v>
      </c>
      <c r="I43" s="5">
        <f t="shared" si="4"/>
        <v>10381254.301301789</v>
      </c>
      <c r="J43">
        <f t="shared" si="5"/>
        <v>15539747.183049556</v>
      </c>
      <c r="K43">
        <f t="shared" si="6"/>
        <v>41.916374993327167</v>
      </c>
      <c r="L43">
        <f t="shared" si="7"/>
        <v>1.8273600161124778E-2</v>
      </c>
      <c r="M43">
        <f t="shared" si="7"/>
        <v>5.5512055130077398E-2</v>
      </c>
    </row>
    <row r="44" spans="1:13">
      <c r="A44">
        <v>7.53</v>
      </c>
      <c r="B44" s="1">
        <v>12517000</v>
      </c>
      <c r="C44">
        <v>45.87</v>
      </c>
      <c r="E44" s="5">
        <f t="shared" si="1"/>
        <v>43.066714977492168</v>
      </c>
      <c r="F44" s="5">
        <f t="shared" si="2"/>
        <v>41.189304779264248</v>
      </c>
      <c r="H44" s="1">
        <f t="shared" si="3"/>
        <v>8971789.0668729842</v>
      </c>
      <c r="I44" s="5">
        <f t="shared" si="4"/>
        <v>8580681.2635659482</v>
      </c>
      <c r="J44">
        <f t="shared" si="5"/>
        <v>12414551.542741016</v>
      </c>
      <c r="K44">
        <f t="shared" si="6"/>
        <v>43.723534721338488</v>
      </c>
      <c r="L44">
        <f t="shared" si="7"/>
        <v>8.1847453270739359E-3</v>
      </c>
      <c r="M44">
        <f t="shared" si="7"/>
        <v>4.6794534088979926E-2</v>
      </c>
    </row>
    <row r="45" spans="1:13">
      <c r="A45">
        <v>4.6900000000000004</v>
      </c>
      <c r="B45" s="1">
        <v>9808900</v>
      </c>
      <c r="C45">
        <v>47.43</v>
      </c>
      <c r="E45" s="5">
        <f t="shared" si="1"/>
        <v>52.700537809894342</v>
      </c>
      <c r="F45" s="5">
        <f t="shared" si="2"/>
        <v>53.781154567938628</v>
      </c>
      <c r="H45" s="1">
        <f t="shared" si="3"/>
        <v>6876622.6094749868</v>
      </c>
      <c r="I45" s="5">
        <f t="shared" si="4"/>
        <v>7017626.7422477985</v>
      </c>
      <c r="J45">
        <f t="shared" si="5"/>
        <v>9825223.8451169152</v>
      </c>
      <c r="K45">
        <f t="shared" si="6"/>
        <v>45.581439426149515</v>
      </c>
      <c r="L45">
        <f t="shared" si="7"/>
        <v>1.6641871277019015E-3</v>
      </c>
      <c r="M45">
        <f t="shared" si="7"/>
        <v>3.8974500819112051E-2</v>
      </c>
    </row>
    <row r="46" spans="1:13">
      <c r="A46">
        <v>2.92</v>
      </c>
      <c r="B46" s="1">
        <v>7611400</v>
      </c>
      <c r="C46">
        <v>49.06</v>
      </c>
      <c r="E46" s="5">
        <f t="shared" si="1"/>
        <v>64.954655841123781</v>
      </c>
      <c r="F46" s="5">
        <f t="shared" si="2"/>
        <v>70.853350196368368</v>
      </c>
      <c r="H46" s="1">
        <f t="shared" si="3"/>
        <v>5201106.7414351404</v>
      </c>
      <c r="I46" s="5">
        <f t="shared" si="4"/>
        <v>5673432.2211015904</v>
      </c>
      <c r="J46">
        <f t="shared" si="5"/>
        <v>7696709.9791557556</v>
      </c>
      <c r="K46">
        <f t="shared" si="6"/>
        <v>47.487025708076189</v>
      </c>
      <c r="L46">
        <f t="shared" si="7"/>
        <v>1.1208184979866464E-2</v>
      </c>
      <c r="M46">
        <f t="shared" si="7"/>
        <v>3.2062256256090771E-2</v>
      </c>
    </row>
    <row r="47" spans="1:13">
      <c r="A47">
        <v>1.82</v>
      </c>
      <c r="B47" s="1">
        <v>5851200</v>
      </c>
      <c r="C47">
        <v>50.76</v>
      </c>
      <c r="E47" s="5">
        <f t="shared" si="1"/>
        <v>80.583854328603138</v>
      </c>
      <c r="F47" s="5">
        <f t="shared" si="2"/>
        <v>94.107902240567654</v>
      </c>
      <c r="H47" s="1">
        <f t="shared" si="3"/>
        <v>3883853.7511747424</v>
      </c>
      <c r="I47" s="5">
        <f t="shared" si="4"/>
        <v>4535664.5220986959</v>
      </c>
      <c r="J47">
        <f t="shared" si="5"/>
        <v>5971312.4702647161</v>
      </c>
      <c r="K47">
        <f t="shared" si="6"/>
        <v>49.426816726342089</v>
      </c>
      <c r="L47">
        <f t="shared" si="7"/>
        <v>2.0527835361073981E-2</v>
      </c>
      <c r="M47">
        <f t="shared" si="7"/>
        <v>2.6264445895545878E-2</v>
      </c>
    </row>
    <row r="48" spans="1:13">
      <c r="A48">
        <v>1.1299999999999999</v>
      </c>
      <c r="B48" s="1">
        <v>4456700</v>
      </c>
      <c r="C48">
        <v>52.5</v>
      </c>
      <c r="E48" s="5">
        <f t="shared" si="1"/>
        <v>100.86040561105972</v>
      </c>
      <c r="F48" s="5">
        <f t="shared" si="2"/>
        <v>126.41334103005254</v>
      </c>
      <c r="H48" s="1">
        <f t="shared" si="3"/>
        <v>2853128.9420517245</v>
      </c>
      <c r="I48" s="5">
        <f t="shared" si="4"/>
        <v>3575967.792010827</v>
      </c>
      <c r="J48">
        <f t="shared" si="5"/>
        <v>4574701.1278849663</v>
      </c>
      <c r="K48">
        <f t="shared" si="6"/>
        <v>51.414962568323851</v>
      </c>
      <c r="L48">
        <f t="shared" si="7"/>
        <v>2.6477242777159404E-2</v>
      </c>
      <c r="M48">
        <f t="shared" si="7"/>
        <v>2.0667379650974264E-2</v>
      </c>
    </row>
    <row r="49" spans="1:13">
      <c r="A49">
        <v>0.70699999999999996</v>
      </c>
      <c r="B49" s="1">
        <v>3369800</v>
      </c>
      <c r="C49">
        <v>54.27</v>
      </c>
      <c r="E49" s="5">
        <f t="shared" si="1"/>
        <v>126.64214282111129</v>
      </c>
      <c r="F49" s="5">
        <f t="shared" si="2"/>
        <v>170.50816270785091</v>
      </c>
      <c r="H49" s="1">
        <f t="shared" si="3"/>
        <v>2076911.5409127735</v>
      </c>
      <c r="I49" s="5">
        <f t="shared" si="4"/>
        <v>2796307.4775826903</v>
      </c>
      <c r="J49">
        <f t="shared" si="5"/>
        <v>3483230.8361579394</v>
      </c>
      <c r="K49">
        <f t="shared" si="6"/>
        <v>53.397486533718912</v>
      </c>
      <c r="L49">
        <f t="shared" si="7"/>
        <v>3.3660999512712744E-2</v>
      </c>
      <c r="M49">
        <f t="shared" si="7"/>
        <v>1.6077270430829033E-2</v>
      </c>
    </row>
    <row r="50" spans="1:13">
      <c r="A50">
        <v>0.441</v>
      </c>
      <c r="B50" s="1">
        <v>2526400</v>
      </c>
      <c r="C50">
        <v>56.05</v>
      </c>
      <c r="E50" s="5">
        <f t="shared" si="1"/>
        <v>160.30732649916794</v>
      </c>
      <c r="F50" s="5">
        <f t="shared" si="2"/>
        <v>232.50663018189081</v>
      </c>
      <c r="H50" s="1">
        <f t="shared" si="3"/>
        <v>1486979.9790014694</v>
      </c>
      <c r="I50" s="5">
        <f t="shared" si="4"/>
        <v>2156686.8565259548</v>
      </c>
      <c r="J50">
        <f t="shared" si="5"/>
        <v>2619619.753907619</v>
      </c>
      <c r="K50">
        <f t="shared" si="6"/>
        <v>55.41473812197335</v>
      </c>
      <c r="L50">
        <f t="shared" si="7"/>
        <v>3.6898255979899874E-2</v>
      </c>
      <c r="M50">
        <f t="shared" si="7"/>
        <v>1.1333842605292539E-2</v>
      </c>
    </row>
    <row r="51" spans="1:13">
      <c r="A51">
        <v>0.27400000000000002</v>
      </c>
      <c r="B51" s="1">
        <v>1875600</v>
      </c>
      <c r="C51">
        <v>57.84</v>
      </c>
      <c r="E51" s="5">
        <f t="shared" si="1"/>
        <v>204.63897419701254</v>
      </c>
      <c r="F51" s="5">
        <f t="shared" si="2"/>
        <v>320.80700842369447</v>
      </c>
      <c r="H51" s="1">
        <f t="shared" si="3"/>
        <v>1045590.9333803403</v>
      </c>
      <c r="I51" s="5">
        <f t="shared" si="4"/>
        <v>1639144.7459551538</v>
      </c>
      <c r="J51">
        <f t="shared" si="5"/>
        <v>1944236.5849246734</v>
      </c>
      <c r="K51">
        <f t="shared" si="6"/>
        <v>57.466681163448129</v>
      </c>
      <c r="L51">
        <f t="shared" si="7"/>
        <v>3.659446839660558E-2</v>
      </c>
      <c r="M51">
        <f t="shared" si="7"/>
        <v>6.4543367315330951E-3</v>
      </c>
    </row>
    <row r="52" spans="1:13">
      <c r="A52">
        <v>0.17100000000000001</v>
      </c>
      <c r="B52" s="1">
        <v>1379400</v>
      </c>
      <c r="C52">
        <v>59.62</v>
      </c>
      <c r="E52" s="5">
        <f t="shared" si="1"/>
        <v>262.22400688488324</v>
      </c>
      <c r="F52" s="5">
        <f t="shared" si="2"/>
        <v>445.38905376559796</v>
      </c>
      <c r="H52" s="1">
        <f t="shared" si="3"/>
        <v>726222.88944978989</v>
      </c>
      <c r="I52" s="5">
        <f t="shared" si="4"/>
        <v>1233493.9481607273</v>
      </c>
      <c r="J52">
        <f t="shared" si="5"/>
        <v>1431400.3651354644</v>
      </c>
      <c r="K52">
        <f t="shared" si="6"/>
        <v>59.512435856592873</v>
      </c>
      <c r="L52">
        <f t="shared" si="7"/>
        <v>3.7697814365277915E-2</v>
      </c>
      <c r="M52">
        <f t="shared" si="7"/>
        <v>1.8041620833130559E-3</v>
      </c>
    </row>
    <row r="53" spans="1:13">
      <c r="A53">
        <v>0.107</v>
      </c>
      <c r="B53" s="1">
        <v>1004100</v>
      </c>
      <c r="C53">
        <v>61.36</v>
      </c>
      <c r="E53" s="5">
        <f t="shared" si="1"/>
        <v>337.44786598635608</v>
      </c>
      <c r="F53" s="5">
        <f t="shared" si="2"/>
        <v>622.89383360501563</v>
      </c>
      <c r="H53" s="1">
        <f t="shared" si="3"/>
        <v>497441.62785560661</v>
      </c>
      <c r="I53" s="5">
        <f t="shared" si="4"/>
        <v>918225.75811525958</v>
      </c>
      <c r="J53">
        <f t="shared" si="5"/>
        <v>1044311.5990881165</v>
      </c>
      <c r="K53">
        <f t="shared" si="6"/>
        <v>61.553726166192597</v>
      </c>
      <c r="L53">
        <f t="shared" si="7"/>
        <v>4.004740472872876E-2</v>
      </c>
      <c r="M53">
        <f t="shared" si="7"/>
        <v>3.157206098314819E-3</v>
      </c>
    </row>
    <row r="54" spans="1:13">
      <c r="A54">
        <v>6.6400000000000001E-2</v>
      </c>
      <c r="B54">
        <v>722110</v>
      </c>
      <c r="C54">
        <v>63.12</v>
      </c>
      <c r="E54" s="5">
        <f t="shared" si="1"/>
        <v>438.54511777666335</v>
      </c>
      <c r="F54" s="5">
        <f t="shared" si="2"/>
        <v>884.61167112868384</v>
      </c>
      <c r="H54" s="1">
        <f t="shared" si="3"/>
        <v>332810.45299756783</v>
      </c>
      <c r="I54" s="5">
        <f t="shared" si="4"/>
        <v>671328.89880946092</v>
      </c>
      <c r="J54">
        <f t="shared" si="5"/>
        <v>749296.52875291626</v>
      </c>
      <c r="K54">
        <f t="shared" si="6"/>
        <v>63.630143588553608</v>
      </c>
      <c r="L54">
        <f t="shared" si="7"/>
        <v>3.7648735999939426E-2</v>
      </c>
      <c r="M54">
        <f t="shared" si="7"/>
        <v>8.0821227590876198E-3</v>
      </c>
    </row>
    <row r="55" spans="1:13">
      <c r="A55">
        <v>4.1399999999999999E-2</v>
      </c>
      <c r="B55">
        <v>510210</v>
      </c>
      <c r="C55">
        <v>64.86</v>
      </c>
      <c r="E55" s="5">
        <f t="shared" si="1"/>
        <v>571.2623782985961</v>
      </c>
      <c r="F55" s="5">
        <f t="shared" si="2"/>
        <v>1263.7008822786245</v>
      </c>
      <c r="H55" s="1">
        <f t="shared" si="3"/>
        <v>219744.3566679525</v>
      </c>
      <c r="I55" s="5">
        <f t="shared" si="4"/>
        <v>486100.86703782983</v>
      </c>
      <c r="J55">
        <f t="shared" si="5"/>
        <v>533461.93418307009</v>
      </c>
      <c r="K55">
        <f t="shared" si="6"/>
        <v>65.674412125787384</v>
      </c>
      <c r="L55">
        <f t="shared" si="7"/>
        <v>4.5573262348974124E-2</v>
      </c>
      <c r="M55">
        <f t="shared" si="7"/>
        <v>1.2556462007206058E-2</v>
      </c>
    </row>
    <row r="56" spans="1:13">
      <c r="A56">
        <v>2.58E-2</v>
      </c>
      <c r="B56">
        <v>357790</v>
      </c>
      <c r="C56">
        <v>66.569999999999993</v>
      </c>
      <c r="E56" s="5">
        <f t="shared" si="1"/>
        <v>747.69080890706391</v>
      </c>
      <c r="F56" s="5">
        <f t="shared" si="2"/>
        <v>1822.6883615783527</v>
      </c>
      <c r="H56" s="1">
        <f t="shared" si="3"/>
        <v>142520.36719056987</v>
      </c>
      <c r="I56" s="5">
        <f t="shared" si="4"/>
        <v>347429.99575699453</v>
      </c>
      <c r="J56">
        <f t="shared" si="5"/>
        <v>375525.84067656397</v>
      </c>
      <c r="K56">
        <f t="shared" si="6"/>
        <v>67.695914520253496</v>
      </c>
      <c r="L56">
        <f t="shared" si="7"/>
        <v>4.9570532090231607E-2</v>
      </c>
      <c r="M56">
        <f t="shared" si="7"/>
        <v>1.6913242004709367E-2</v>
      </c>
    </row>
    <row r="57" spans="1:13">
      <c r="A57">
        <v>1.61E-2</v>
      </c>
      <c r="B57">
        <v>252650</v>
      </c>
      <c r="C57">
        <v>68.16</v>
      </c>
      <c r="E57" s="5">
        <f t="shared" si="1"/>
        <v>981.81710058583553</v>
      </c>
      <c r="F57" s="5">
        <f t="shared" si="2"/>
        <v>2650.1265532206971</v>
      </c>
      <c r="H57" s="1">
        <f t="shared" si="3"/>
        <v>90941.957853360407</v>
      </c>
      <c r="I57" s="5">
        <f t="shared" si="4"/>
        <v>245471.07314107919</v>
      </c>
      <c r="J57">
        <f t="shared" si="5"/>
        <v>261775.6433422243</v>
      </c>
      <c r="K57">
        <f t="shared" si="6"/>
        <v>69.671373681596322</v>
      </c>
      <c r="L57">
        <f t="shared" si="7"/>
        <v>3.6119704501184638E-2</v>
      </c>
      <c r="M57">
        <f t="shared" si="7"/>
        <v>2.2173909647833407E-2</v>
      </c>
    </row>
    <row r="58" spans="1:13">
      <c r="A58">
        <v>0.01</v>
      </c>
      <c r="B58">
        <v>175210</v>
      </c>
      <c r="C58">
        <v>69.73</v>
      </c>
      <c r="E58" s="5">
        <f t="shared" si="1"/>
        <v>1297.5159744526893</v>
      </c>
      <c r="F58" s="5">
        <f t="shared" si="2"/>
        <v>3902.394767863193</v>
      </c>
      <c r="H58" s="1">
        <f t="shared" si="3"/>
        <v>56759.234969673547</v>
      </c>
      <c r="I58" s="5">
        <f t="shared" si="4"/>
        <v>170708.450558385</v>
      </c>
      <c r="J58">
        <f t="shared" si="5"/>
        <v>179897.15352497157</v>
      </c>
      <c r="K58">
        <f t="shared" si="6"/>
        <v>71.608434147218389</v>
      </c>
      <c r="L58">
        <f t="shared" si="7"/>
        <v>2.6751632469445619E-2</v>
      </c>
      <c r="M58">
        <f t="shared" si="7"/>
        <v>2.6938679868326192E-2</v>
      </c>
    </row>
    <row r="59" spans="1:13">
      <c r="A59">
        <v>2.5</v>
      </c>
      <c r="B59" s="1">
        <v>7141000</v>
      </c>
      <c r="C59">
        <v>54.69</v>
      </c>
      <c r="E59" s="5">
        <f t="shared" si="1"/>
        <v>69.667986585611771</v>
      </c>
      <c r="F59" s="5">
        <f t="shared" si="2"/>
        <v>77.701635406783552</v>
      </c>
      <c r="H59" s="1">
        <f t="shared" si="3"/>
        <v>4732421.1474577636</v>
      </c>
      <c r="I59" s="5">
        <f t="shared" si="4"/>
        <v>5278132.4768047547</v>
      </c>
      <c r="J59">
        <f t="shared" si="5"/>
        <v>7089040.2989125792</v>
      </c>
      <c r="K59">
        <f t="shared" si="6"/>
        <v>48.120310817856257</v>
      </c>
      <c r="L59">
        <f t="shared" si="7"/>
        <v>7.2762499772329936E-3</v>
      </c>
      <c r="M59">
        <f t="shared" si="7"/>
        <v>0.12012596785781204</v>
      </c>
    </row>
    <row r="60" spans="1:13">
      <c r="A60">
        <v>1.56</v>
      </c>
      <c r="B60" s="1">
        <v>5743900</v>
      </c>
      <c r="C60">
        <v>54.72</v>
      </c>
      <c r="E60" s="5">
        <f t="shared" si="1"/>
        <v>86.58407558319098</v>
      </c>
      <c r="F60" s="5">
        <f t="shared" si="2"/>
        <v>103.43064818409562</v>
      </c>
      <c r="H60" s="1">
        <f t="shared" si="3"/>
        <v>3520609.5438082214</v>
      </c>
      <c r="I60" s="5">
        <f t="shared" si="4"/>
        <v>4205610.8431778383</v>
      </c>
      <c r="J60">
        <f t="shared" si="5"/>
        <v>5484692.7100985833</v>
      </c>
      <c r="K60">
        <f t="shared" si="6"/>
        <v>50.066556303849609</v>
      </c>
      <c r="L60">
        <f t="shared" si="7"/>
        <v>4.5127402966872114E-2</v>
      </c>
      <c r="M60">
        <f t="shared" si="7"/>
        <v>8.5041003219122627E-2</v>
      </c>
    </row>
    <row r="61" spans="1:13">
      <c r="A61">
        <v>0.97</v>
      </c>
      <c r="B61" s="1">
        <v>4405800</v>
      </c>
      <c r="C61">
        <v>55.56</v>
      </c>
      <c r="E61" s="5">
        <f t="shared" si="1"/>
        <v>108.53957014225423</v>
      </c>
      <c r="F61" s="5">
        <f t="shared" si="2"/>
        <v>139.21349515898032</v>
      </c>
      <c r="H61" s="1">
        <f t="shared" si="3"/>
        <v>2576903.7172019384</v>
      </c>
      <c r="I61" s="5">
        <f t="shared" si="4"/>
        <v>3305151.9615351213</v>
      </c>
      <c r="J61">
        <f t="shared" si="5"/>
        <v>4190997.7638467704</v>
      </c>
      <c r="K61">
        <f t="shared" si="6"/>
        <v>52.057786513856925</v>
      </c>
      <c r="L61">
        <f t="shared" si="7"/>
        <v>4.875442284107985E-2</v>
      </c>
      <c r="M61">
        <f t="shared" si="7"/>
        <v>6.3034799966578056E-2</v>
      </c>
    </row>
    <row r="62" spans="1:13">
      <c r="A62">
        <v>0.60499999999999998</v>
      </c>
      <c r="B62" s="1">
        <v>3301900</v>
      </c>
      <c r="C62">
        <v>56.88</v>
      </c>
      <c r="E62" s="5">
        <f t="shared" si="1"/>
        <v>136.79119229136714</v>
      </c>
      <c r="F62" s="5">
        <f t="shared" si="2"/>
        <v>188.7002036884806</v>
      </c>
      <c r="H62" s="1">
        <f t="shared" si="3"/>
        <v>1863057.9251362872</v>
      </c>
      <c r="I62" s="5">
        <f t="shared" si="4"/>
        <v>2570044.1970549468</v>
      </c>
      <c r="J62">
        <f t="shared" si="5"/>
        <v>3174289.2129150634</v>
      </c>
      <c r="K62">
        <f t="shared" si="6"/>
        <v>54.061163257939377</v>
      </c>
      <c r="L62">
        <f t="shared" si="7"/>
        <v>3.8647683783559962E-2</v>
      </c>
      <c r="M62">
        <f t="shared" si="7"/>
        <v>4.9557607982781741E-2</v>
      </c>
    </row>
    <row r="63" spans="1:13">
      <c r="A63">
        <v>0.3765</v>
      </c>
      <c r="B63" s="1">
        <v>2441000</v>
      </c>
      <c r="C63">
        <v>58.46</v>
      </c>
      <c r="E63" s="5">
        <f t="shared" si="1"/>
        <v>173.73127299458827</v>
      </c>
      <c r="F63" s="5">
        <f t="shared" si="2"/>
        <v>258.48810919652078</v>
      </c>
      <c r="H63" s="1">
        <f t="shared" si="3"/>
        <v>1325064.5660190303</v>
      </c>
      <c r="I63" s="5">
        <f t="shared" si="4"/>
        <v>1971512.8331802234</v>
      </c>
      <c r="J63">
        <f t="shared" si="5"/>
        <v>2375428.1625663848</v>
      </c>
      <c r="K63">
        <f t="shared" si="6"/>
        <v>56.09473629080378</v>
      </c>
      <c r="L63">
        <f t="shared" si="7"/>
        <v>2.6862694565184447E-2</v>
      </c>
      <c r="M63">
        <f t="shared" si="7"/>
        <v>4.0459522907906609E-2</v>
      </c>
    </row>
    <row r="64" spans="1:13">
      <c r="A64">
        <v>0.23449999999999999</v>
      </c>
      <c r="B64" s="1">
        <v>1788500</v>
      </c>
      <c r="C64">
        <v>60.13</v>
      </c>
      <c r="E64" s="5">
        <f t="shared" si="1"/>
        <v>221.95309019982068</v>
      </c>
      <c r="F64" s="5">
        <f t="shared" si="2"/>
        <v>357.15189765375573</v>
      </c>
      <c r="H64" s="1">
        <f t="shared" si="3"/>
        <v>928651.94198268128</v>
      </c>
      <c r="I64" s="5">
        <f t="shared" si="4"/>
        <v>1494323.88186334</v>
      </c>
      <c r="J64">
        <f t="shared" si="5"/>
        <v>1759374.4039445745</v>
      </c>
      <c r="K64">
        <f t="shared" si="6"/>
        <v>58.140994641229376</v>
      </c>
      <c r="L64">
        <f t="shared" si="7"/>
        <v>1.6284929301328192E-2</v>
      </c>
      <c r="M64">
        <f t="shared" si="7"/>
        <v>3.3078419404134814E-2</v>
      </c>
    </row>
    <row r="65" spans="1:13">
      <c r="A65">
        <v>0.14599999999999999</v>
      </c>
      <c r="B65" s="1">
        <v>1299100</v>
      </c>
      <c r="C65">
        <v>61.77</v>
      </c>
      <c r="E65" s="5">
        <f t="shared" si="1"/>
        <v>285.32152008166383</v>
      </c>
      <c r="F65" s="5">
        <f t="shared" si="2"/>
        <v>498.20309384732332</v>
      </c>
      <c r="H65" s="1">
        <f t="shared" si="3"/>
        <v>640402.07515627367</v>
      </c>
      <c r="I65" s="5">
        <f t="shared" si="4"/>
        <v>1118213.2180488314</v>
      </c>
      <c r="J65">
        <f t="shared" si="5"/>
        <v>1288609.9560703328</v>
      </c>
      <c r="K65">
        <f t="shared" si="6"/>
        <v>60.200180305602075</v>
      </c>
      <c r="L65">
        <f t="shared" si="7"/>
        <v>8.0748548454062131E-3</v>
      </c>
      <c r="M65">
        <f t="shared" si="7"/>
        <v>2.5413950046914817E-2</v>
      </c>
    </row>
    <row r="66" spans="1:13">
      <c r="A66">
        <v>9.0999999999999998E-2</v>
      </c>
      <c r="B66">
        <v>934040</v>
      </c>
      <c r="C66">
        <v>63.36</v>
      </c>
      <c r="E66" s="5">
        <f t="shared" si="1"/>
        <v>368.62547299098685</v>
      </c>
      <c r="F66" s="5">
        <f t="shared" si="2"/>
        <v>700.91459434922433</v>
      </c>
      <c r="H66" s="1">
        <f t="shared" si="3"/>
        <v>434838.10512000462</v>
      </c>
      <c r="I66" s="5">
        <f t="shared" si="4"/>
        <v>826813.11083790893</v>
      </c>
      <c r="J66">
        <f t="shared" si="5"/>
        <v>934186.32933575753</v>
      </c>
      <c r="K66">
        <f t="shared" si="6"/>
        <v>62.259190193088841</v>
      </c>
      <c r="L66">
        <f t="shared" ref="L66:M81" si="8">ABS((J66-B66)/B66)</f>
        <v>1.5666281503739799E-4</v>
      </c>
      <c r="M66">
        <f t="shared" si="8"/>
        <v>1.737389215453217E-2</v>
      </c>
    </row>
    <row r="67" spans="1:13">
      <c r="A67">
        <v>5.6500000000000002E-2</v>
      </c>
      <c r="B67">
        <v>666850</v>
      </c>
      <c r="C67">
        <v>64.92</v>
      </c>
      <c r="E67" s="5">
        <f t="shared" ref="E67:E96" si="9">1+$P$2*(A67*$P$6)^(-$P$4)*COS($P$4*PI()/2)+$P$3*(A67*$P$8)^(-$P$5)*COS($P$5*PI()/2)</f>
        <v>479.76265223825709</v>
      </c>
      <c r="F67" s="5">
        <f t="shared" ref="F67:F96" si="10">$P$2*(A67*$P$6)^(-$P$4)*SIN($P$4*PI()/2)+$P$3*(A67*$P$8)^(-$P$5)*SIN($P$5*PI()/2)+($P$7*A67*$P$8)^-1</f>
        <v>998.2427473698317</v>
      </c>
      <c r="H67" s="1">
        <f t="shared" ref="H67:H96" si="11">$P$1*E67/(E67^2+F67^2)</f>
        <v>289352.15327106696</v>
      </c>
      <c r="I67" s="5">
        <f t="shared" ref="I67:I96" si="12">$P$1*F67/(E67^2+F67^2)</f>
        <v>602055.38528506074</v>
      </c>
      <c r="J67">
        <f t="shared" ref="J67:J96" si="13">(H67^2+I67^2)^0.5</f>
        <v>667978.55920182494</v>
      </c>
      <c r="K67">
        <f t="shared" ref="K67:K96" si="14">DEGREES(ATAN(I67/H67))</f>
        <v>64.330725495287822</v>
      </c>
      <c r="L67">
        <f t="shared" si="8"/>
        <v>1.6923734000524023E-3</v>
      </c>
      <c r="M67">
        <f t="shared" si="8"/>
        <v>9.07693322107485E-3</v>
      </c>
    </row>
    <row r="68" spans="1:13">
      <c r="A68">
        <v>3.5349999999999999E-2</v>
      </c>
      <c r="B68">
        <v>471890</v>
      </c>
      <c r="C68">
        <v>66.459999999999994</v>
      </c>
      <c r="E68" s="5">
        <f t="shared" si="9"/>
        <v>624.70662671449668</v>
      </c>
      <c r="F68" s="5">
        <f t="shared" si="10"/>
        <v>1426.7211720034761</v>
      </c>
      <c r="H68" s="1">
        <f t="shared" si="11"/>
        <v>190522.98431785562</v>
      </c>
      <c r="I68" s="5">
        <f t="shared" si="12"/>
        <v>435121.32552389172</v>
      </c>
      <c r="J68">
        <f t="shared" si="13"/>
        <v>475004.81626931997</v>
      </c>
      <c r="K68">
        <f t="shared" si="14"/>
        <v>66.353227784933594</v>
      </c>
      <c r="L68">
        <f t="shared" si="8"/>
        <v>6.6007253158998289E-3</v>
      </c>
      <c r="M68">
        <f t="shared" si="8"/>
        <v>1.6065635730725199E-3</v>
      </c>
    </row>
    <row r="69" spans="1:13">
      <c r="A69">
        <v>2.205E-2</v>
      </c>
      <c r="B69">
        <v>331390</v>
      </c>
      <c r="C69">
        <v>67.930000000000007</v>
      </c>
      <c r="E69" s="5">
        <f t="shared" si="9"/>
        <v>818.35442452559357</v>
      </c>
      <c r="F69" s="5">
        <f t="shared" si="10"/>
        <v>2062.6312142645993</v>
      </c>
      <c r="H69" s="1">
        <f t="shared" si="11"/>
        <v>122951.77219233981</v>
      </c>
      <c r="I69" s="5">
        <f t="shared" si="12"/>
        <v>309895.26734713576</v>
      </c>
      <c r="J69">
        <f t="shared" si="13"/>
        <v>333394.9834796405</v>
      </c>
      <c r="K69">
        <f t="shared" si="14"/>
        <v>68.35916539643955</v>
      </c>
      <c r="L69">
        <f t="shared" si="8"/>
        <v>6.050223240413123E-3</v>
      </c>
      <c r="M69">
        <f t="shared" si="8"/>
        <v>6.3177594058522538E-3</v>
      </c>
    </row>
    <row r="70" spans="1:13">
      <c r="A70">
        <v>1.37E-2</v>
      </c>
      <c r="B70">
        <v>230770</v>
      </c>
      <c r="C70">
        <v>69.39</v>
      </c>
      <c r="E70" s="5">
        <f t="shared" si="9"/>
        <v>1078.7009764429315</v>
      </c>
      <c r="F70" s="5">
        <f t="shared" si="10"/>
        <v>3018.5651472021855</v>
      </c>
      <c r="H70" s="1">
        <f t="shared" si="11"/>
        <v>77665.83219092137</v>
      </c>
      <c r="I70" s="5">
        <f t="shared" si="12"/>
        <v>217334.90494561708</v>
      </c>
      <c r="J70">
        <f t="shared" si="13"/>
        <v>230795.23911387075</v>
      </c>
      <c r="K70">
        <f t="shared" si="14"/>
        <v>70.335369357181875</v>
      </c>
      <c r="L70">
        <f t="shared" si="8"/>
        <v>1.0936912887613738E-4</v>
      </c>
      <c r="M70">
        <f t="shared" si="8"/>
        <v>1.3623999959387154E-2</v>
      </c>
    </row>
    <row r="71" spans="1:13">
      <c r="A71">
        <v>8.5500000000000003E-3</v>
      </c>
      <c r="B71">
        <v>159360</v>
      </c>
      <c r="C71">
        <v>70.81</v>
      </c>
      <c r="E71" s="5">
        <f t="shared" si="9"/>
        <v>1423.1922745131815</v>
      </c>
      <c r="F71" s="5">
        <f t="shared" si="10"/>
        <v>4440.6788932212394</v>
      </c>
      <c r="H71" s="1">
        <f t="shared" si="11"/>
        <v>48420.22758729435</v>
      </c>
      <c r="I71" s="5">
        <f t="shared" si="12"/>
        <v>151081.96306462967</v>
      </c>
      <c r="J71">
        <f t="shared" si="13"/>
        <v>158651.4355531254</v>
      </c>
      <c r="K71">
        <f t="shared" si="14"/>
        <v>72.229875474694822</v>
      </c>
      <c r="L71">
        <f t="shared" si="8"/>
        <v>4.4463130451468571E-3</v>
      </c>
      <c r="M71">
        <f t="shared" si="8"/>
        <v>2.0051906153012562E-2</v>
      </c>
    </row>
    <row r="72" spans="1:13">
      <c r="A72">
        <v>5.3499999999999997E-3</v>
      </c>
      <c r="B72">
        <v>108980</v>
      </c>
      <c r="C72">
        <v>72.23</v>
      </c>
      <c r="E72" s="5">
        <f t="shared" si="9"/>
        <v>1880.5983764100586</v>
      </c>
      <c r="F72" s="5">
        <f t="shared" si="10"/>
        <v>6573.4049695882004</v>
      </c>
      <c r="H72" s="1">
        <f t="shared" si="11"/>
        <v>29762.783774175954</v>
      </c>
      <c r="I72" s="5">
        <f t="shared" si="12"/>
        <v>104032.22358588698</v>
      </c>
      <c r="J72">
        <f t="shared" si="13"/>
        <v>108205.9464272289</v>
      </c>
      <c r="K72">
        <f t="shared" si="14"/>
        <v>74.034599573807299</v>
      </c>
      <c r="L72">
        <f t="shared" si="8"/>
        <v>7.102712174445731E-3</v>
      </c>
      <c r="M72">
        <f t="shared" si="8"/>
        <v>2.4984072737190843E-2</v>
      </c>
    </row>
    <row r="73" spans="1:13">
      <c r="A73">
        <v>3.32E-3</v>
      </c>
      <c r="B73">
        <v>73483</v>
      </c>
      <c r="C73">
        <v>73.650000000000006</v>
      </c>
      <c r="E73" s="5">
        <f t="shared" si="9"/>
        <v>2504.3037680684979</v>
      </c>
      <c r="F73" s="5">
        <f t="shared" si="10"/>
        <v>9878.3256149018871</v>
      </c>
      <c r="H73" s="1">
        <f t="shared" si="11"/>
        <v>17839.937690873357</v>
      </c>
      <c r="I73" s="5">
        <f t="shared" si="12"/>
        <v>70370.34233108566</v>
      </c>
      <c r="J73">
        <f t="shared" si="13"/>
        <v>72596.476888403005</v>
      </c>
      <c r="K73">
        <f t="shared" si="14"/>
        <v>75.774365668154829</v>
      </c>
      <c r="L73">
        <f t="shared" si="8"/>
        <v>1.2064329322387417E-2</v>
      </c>
      <c r="M73">
        <f t="shared" si="8"/>
        <v>2.884406881405055E-2</v>
      </c>
    </row>
    <row r="74" spans="1:13">
      <c r="A74">
        <v>2.0699999999999998E-3</v>
      </c>
      <c r="B74">
        <v>48872</v>
      </c>
      <c r="C74">
        <v>75.09</v>
      </c>
      <c r="E74" s="5">
        <f t="shared" si="9"/>
        <v>3333.6035729206524</v>
      </c>
      <c r="F74" s="5">
        <f t="shared" si="10"/>
        <v>14898.417686242781</v>
      </c>
      <c r="H74" s="1">
        <f t="shared" si="11"/>
        <v>10581.362748927382</v>
      </c>
      <c r="I74" s="5">
        <f t="shared" si="12"/>
        <v>47289.83470132685</v>
      </c>
      <c r="J74">
        <f t="shared" si="13"/>
        <v>48459.196275869101</v>
      </c>
      <c r="K74">
        <f t="shared" si="14"/>
        <v>77.387500842468071</v>
      </c>
      <c r="L74">
        <f t="shared" si="8"/>
        <v>8.4466304659293525E-3</v>
      </c>
      <c r="M74">
        <f t="shared" si="8"/>
        <v>3.059662861190662E-2</v>
      </c>
    </row>
    <row r="75" spans="1:13">
      <c r="A75">
        <v>1.2899999999999999E-3</v>
      </c>
      <c r="B75">
        <v>32376</v>
      </c>
      <c r="C75">
        <v>76.510000000000005</v>
      </c>
      <c r="E75" s="5">
        <f t="shared" si="9"/>
        <v>4448.3677977340021</v>
      </c>
      <c r="F75" s="5">
        <f t="shared" si="10"/>
        <v>22639.022064375124</v>
      </c>
      <c r="H75" s="1">
        <f t="shared" si="11"/>
        <v>6182.4147651179837</v>
      </c>
      <c r="I75" s="5">
        <f t="shared" si="12"/>
        <v>31464.085400025182</v>
      </c>
      <c r="J75">
        <f t="shared" si="13"/>
        <v>32065.728159329654</v>
      </c>
      <c r="K75">
        <f t="shared" si="14"/>
        <v>78.883506446961675</v>
      </c>
      <c r="L75">
        <f t="shared" si="8"/>
        <v>9.5833901862597652E-3</v>
      </c>
      <c r="M75">
        <f t="shared" si="8"/>
        <v>3.1022172878861196E-2</v>
      </c>
    </row>
    <row r="76" spans="1:13">
      <c r="A76" s="1">
        <v>8.0500000000000005E-4</v>
      </c>
      <c r="B76">
        <v>21466</v>
      </c>
      <c r="C76">
        <v>77.900000000000006</v>
      </c>
      <c r="E76" s="5">
        <f t="shared" si="9"/>
        <v>5942.0961791072432</v>
      </c>
      <c r="F76" s="5">
        <f t="shared" si="10"/>
        <v>34584.517237125518</v>
      </c>
      <c r="H76" s="1">
        <f t="shared" si="11"/>
        <v>3569.9836705165744</v>
      </c>
      <c r="I76" s="5">
        <f t="shared" si="12"/>
        <v>20778.216654141565</v>
      </c>
      <c r="J76">
        <f t="shared" si="13"/>
        <v>21082.672286363533</v>
      </c>
      <c r="K76">
        <f t="shared" si="14"/>
        <v>80.250982829707169</v>
      </c>
      <c r="L76">
        <f t="shared" si="8"/>
        <v>1.7857435648768603E-2</v>
      </c>
      <c r="M76">
        <f t="shared" si="8"/>
        <v>3.0179497172107359E-2</v>
      </c>
    </row>
    <row r="77" spans="1:13">
      <c r="A77" s="1">
        <v>5.0000000000000001E-4</v>
      </c>
      <c r="B77">
        <v>14007</v>
      </c>
      <c r="C77" t="s">
        <v>18</v>
      </c>
      <c r="E77" s="5">
        <f t="shared" si="9"/>
        <v>7973.3514524663897</v>
      </c>
      <c r="F77" s="5">
        <f t="shared" si="10"/>
        <v>53375.994237851555</v>
      </c>
      <c r="H77" s="1">
        <f t="shared" si="11"/>
        <v>2025.2989426642259</v>
      </c>
      <c r="I77" s="5">
        <f t="shared" si="12"/>
        <v>13557.955564611839</v>
      </c>
      <c r="J77">
        <f t="shared" si="13"/>
        <v>13708.391404506438</v>
      </c>
      <c r="K77">
        <f t="shared" si="14"/>
        <v>81.503931535929937</v>
      </c>
      <c r="L77">
        <f t="shared" si="8"/>
        <v>2.1318526129332653E-2</v>
      </c>
    </row>
    <row r="78" spans="1:13">
      <c r="A78">
        <v>0.2</v>
      </c>
      <c r="B78" s="1">
        <v>1513500</v>
      </c>
      <c r="C78" t="s">
        <v>18</v>
      </c>
      <c r="E78" s="5">
        <f t="shared" si="9"/>
        <v>241.32925545464542</v>
      </c>
      <c r="F78" s="5">
        <f t="shared" si="10"/>
        <v>398.97821860293686</v>
      </c>
      <c r="H78" s="1">
        <f t="shared" si="11"/>
        <v>821161.15494109469</v>
      </c>
      <c r="I78" s="5">
        <f t="shared" si="12"/>
        <v>1357586.8129502474</v>
      </c>
      <c r="J78">
        <f t="shared" si="13"/>
        <v>1586615.1382993301</v>
      </c>
      <c r="K78">
        <f t="shared" si="14"/>
        <v>58.831588319797753</v>
      </c>
      <c r="L78">
        <f t="shared" si="8"/>
        <v>4.8308647703554766E-2</v>
      </c>
    </row>
    <row r="79" spans="1:13">
      <c r="A79">
        <v>0.12479999999999999</v>
      </c>
      <c r="B79" s="1">
        <v>1171400</v>
      </c>
      <c r="C79">
        <v>67.61</v>
      </c>
      <c r="E79" s="5">
        <f t="shared" si="9"/>
        <v>310.45270662784441</v>
      </c>
      <c r="F79" s="5">
        <f t="shared" si="10"/>
        <v>557.39319128462262</v>
      </c>
      <c r="H79" s="1">
        <f t="shared" si="11"/>
        <v>564226.12915841409</v>
      </c>
      <c r="I79" s="5">
        <f t="shared" si="12"/>
        <v>1013023.2271248333</v>
      </c>
      <c r="J79">
        <f t="shared" si="13"/>
        <v>1159554.7350252592</v>
      </c>
      <c r="K79">
        <f t="shared" si="14"/>
        <v>60.883393525262996</v>
      </c>
      <c r="L79">
        <f t="shared" si="8"/>
        <v>1.0112058199368959E-2</v>
      </c>
      <c r="M79">
        <f t="shared" si="8"/>
        <v>9.9491295292663859E-2</v>
      </c>
    </row>
    <row r="80" spans="1:13">
      <c r="A80">
        <v>7.7600000000000002E-2</v>
      </c>
      <c r="B80">
        <v>872030</v>
      </c>
      <c r="C80">
        <v>68.39</v>
      </c>
      <c r="E80" s="5">
        <f t="shared" si="9"/>
        <v>402.33474678989569</v>
      </c>
      <c r="F80" s="5">
        <f t="shared" si="10"/>
        <v>788.01176602860914</v>
      </c>
      <c r="H80" s="1">
        <f t="shared" si="11"/>
        <v>380225.84252894175</v>
      </c>
      <c r="I80" s="5">
        <f t="shared" si="12"/>
        <v>744709.32488814811</v>
      </c>
      <c r="J80">
        <f t="shared" si="13"/>
        <v>836160.07432919508</v>
      </c>
      <c r="K80">
        <f t="shared" si="14"/>
        <v>62.952531183338074</v>
      </c>
      <c r="L80">
        <f t="shared" si="8"/>
        <v>4.1133820706632712E-2</v>
      </c>
      <c r="M80">
        <f t="shared" si="8"/>
        <v>7.9506781936861046E-2</v>
      </c>
    </row>
    <row r="81" spans="1:13">
      <c r="A81">
        <v>4.8399999999999999E-2</v>
      </c>
      <c r="B81">
        <v>627980</v>
      </c>
      <c r="C81">
        <v>68.53</v>
      </c>
      <c r="E81" s="5">
        <f t="shared" si="9"/>
        <v>523.1694006236736</v>
      </c>
      <c r="F81" s="5">
        <f t="shared" si="10"/>
        <v>1121.9638745507896</v>
      </c>
      <c r="H81" s="1">
        <f t="shared" si="11"/>
        <v>252559.68081463239</v>
      </c>
      <c r="I81" s="5">
        <f t="shared" si="12"/>
        <v>541627.31555839651</v>
      </c>
      <c r="J81">
        <f t="shared" si="13"/>
        <v>597617.38707318739</v>
      </c>
      <c r="K81">
        <f t="shared" si="14"/>
        <v>65.000459158122254</v>
      </c>
      <c r="L81">
        <f t="shared" si="8"/>
        <v>4.8349649553827527E-2</v>
      </c>
      <c r="M81">
        <f t="shared" si="8"/>
        <v>5.1503587361414666E-2</v>
      </c>
    </row>
    <row r="82" spans="1:13">
      <c r="A82">
        <v>3.0120000000000001E-2</v>
      </c>
      <c r="B82">
        <v>442520</v>
      </c>
      <c r="C82">
        <v>69.31</v>
      </c>
      <c r="E82" s="5">
        <f t="shared" si="9"/>
        <v>684.31179274439444</v>
      </c>
      <c r="F82" s="5">
        <f t="shared" si="10"/>
        <v>1615.0988164038122</v>
      </c>
      <c r="H82" s="1">
        <f t="shared" si="11"/>
        <v>164541.60744729711</v>
      </c>
      <c r="I82" s="5">
        <f t="shared" si="12"/>
        <v>388347.76523656095</v>
      </c>
      <c r="J82">
        <f t="shared" si="13"/>
        <v>421767.6224481574</v>
      </c>
      <c r="K82">
        <f t="shared" si="14"/>
        <v>67.037794252832725</v>
      </c>
      <c r="L82">
        <f t="shared" ref="L82:M96" si="15">ABS((J82-B82)/B82)</f>
        <v>4.6895908776648731E-2</v>
      </c>
      <c r="M82">
        <f t="shared" si="15"/>
        <v>3.2783231094607949E-2</v>
      </c>
    </row>
    <row r="83" spans="1:13">
      <c r="A83">
        <v>1.8759999999999999E-2</v>
      </c>
      <c r="B83">
        <v>308240</v>
      </c>
      <c r="C83">
        <v>70.48</v>
      </c>
      <c r="E83" s="5">
        <f t="shared" si="9"/>
        <v>898.43450501881307</v>
      </c>
      <c r="F83" s="5">
        <f t="shared" si="10"/>
        <v>2344.9325187390623</v>
      </c>
      <c r="H83" s="1">
        <f t="shared" si="11"/>
        <v>105405.81823423065</v>
      </c>
      <c r="I83" s="5">
        <f t="shared" si="12"/>
        <v>275111.35142407578</v>
      </c>
      <c r="J83">
        <f t="shared" si="13"/>
        <v>294612.69864011119</v>
      </c>
      <c r="K83">
        <f t="shared" si="14"/>
        <v>69.036227842726973</v>
      </c>
      <c r="L83">
        <f t="shared" si="15"/>
        <v>4.4210035556348323E-2</v>
      </c>
      <c r="M83">
        <f t="shared" si="15"/>
        <v>2.04848489964959E-2</v>
      </c>
    </row>
    <row r="84" spans="1:13">
      <c r="A84">
        <v>1.1679999999999999E-2</v>
      </c>
      <c r="B84">
        <v>212850</v>
      </c>
      <c r="C84">
        <v>71.61</v>
      </c>
      <c r="E84" s="5">
        <f t="shared" si="9"/>
        <v>1184.3055747703427</v>
      </c>
      <c r="F84" s="5">
        <f t="shared" si="10"/>
        <v>3436.4093704350566</v>
      </c>
      <c r="H84" s="1">
        <f t="shared" si="11"/>
        <v>66318.816564545516</v>
      </c>
      <c r="I84" s="5">
        <f t="shared" si="12"/>
        <v>192432.26371096101</v>
      </c>
      <c r="J84">
        <f t="shared" si="13"/>
        <v>203539.58226214055</v>
      </c>
      <c r="K84">
        <f t="shared" si="14"/>
        <v>70.984276698604006</v>
      </c>
      <c r="L84">
        <f t="shared" si="15"/>
        <v>4.3741685402205528E-2</v>
      </c>
      <c r="M84">
        <f t="shared" si="15"/>
        <v>8.7379318725875343E-3</v>
      </c>
    </row>
    <row r="85" spans="1:13">
      <c r="A85">
        <v>7.28E-3</v>
      </c>
      <c r="B85">
        <v>145850</v>
      </c>
      <c r="C85">
        <v>72.77</v>
      </c>
      <c r="E85" s="5">
        <f t="shared" si="9"/>
        <v>1565.4253770190178</v>
      </c>
      <c r="F85" s="5">
        <f t="shared" si="10"/>
        <v>5075.434079170418</v>
      </c>
      <c r="H85" s="1">
        <f t="shared" si="11"/>
        <v>41053.009487303818</v>
      </c>
      <c r="I85" s="5">
        <f t="shared" si="12"/>
        <v>133102.38000686056</v>
      </c>
      <c r="J85">
        <f t="shared" si="13"/>
        <v>139289.60173485806</v>
      </c>
      <c r="K85">
        <f t="shared" si="14"/>
        <v>72.858572590916197</v>
      </c>
      <c r="L85">
        <f t="shared" si="15"/>
        <v>4.4980447481261128E-2</v>
      </c>
      <c r="M85">
        <f t="shared" si="15"/>
        <v>1.2171580447464686E-3</v>
      </c>
    </row>
    <row r="86" spans="1:13">
      <c r="A86">
        <v>4.5199999999999997E-3</v>
      </c>
      <c r="B86">
        <v>99273</v>
      </c>
      <c r="C86">
        <v>73.94</v>
      </c>
      <c r="E86" s="5">
        <f t="shared" si="9"/>
        <v>2080.2453714307012</v>
      </c>
      <c r="F86" s="5">
        <f t="shared" si="10"/>
        <v>7583.9282593306689</v>
      </c>
      <c r="H86" s="1">
        <f t="shared" si="11"/>
        <v>24885.481581455253</v>
      </c>
      <c r="I86" s="5">
        <f t="shared" si="12"/>
        <v>90724.733536049825</v>
      </c>
      <c r="J86">
        <f t="shared" si="13"/>
        <v>94075.844236064077</v>
      </c>
      <c r="K86">
        <f t="shared" si="14"/>
        <v>74.661226358302486</v>
      </c>
      <c r="L86">
        <f t="shared" si="15"/>
        <v>5.2352157826759775E-2</v>
      </c>
      <c r="M86">
        <f t="shared" si="15"/>
        <v>9.7542109589192297E-3</v>
      </c>
    </row>
    <row r="87" spans="1:13">
      <c r="A87">
        <v>2.8300000000000001E-3</v>
      </c>
      <c r="B87">
        <v>67127</v>
      </c>
      <c r="C87">
        <v>75.11</v>
      </c>
      <c r="E87" s="5">
        <f t="shared" si="9"/>
        <v>2757.8263703697039</v>
      </c>
      <c r="F87" s="5">
        <f t="shared" si="10"/>
        <v>11340.917693841504</v>
      </c>
      <c r="H87" s="1">
        <f t="shared" si="11"/>
        <v>14977.673741917853</v>
      </c>
      <c r="I87" s="5">
        <f t="shared" si="12"/>
        <v>61592.189768469943</v>
      </c>
      <c r="J87">
        <f t="shared" si="13"/>
        <v>63387.132378697723</v>
      </c>
      <c r="K87">
        <f t="shared" si="14"/>
        <v>76.332390704564844</v>
      </c>
      <c r="L87">
        <f t="shared" si="15"/>
        <v>5.5713313887143436E-2</v>
      </c>
      <c r="M87">
        <f t="shared" si="15"/>
        <v>1.6274673206827912E-2</v>
      </c>
    </row>
    <row r="88" spans="1:13">
      <c r="A88">
        <v>1.7600000000000001E-3</v>
      </c>
      <c r="B88">
        <v>45095</v>
      </c>
      <c r="C88">
        <v>76.3</v>
      </c>
      <c r="E88" s="5">
        <f t="shared" si="9"/>
        <v>3679.5605023499425</v>
      </c>
      <c r="F88" s="5">
        <f t="shared" si="10"/>
        <v>17184.823383573443</v>
      </c>
      <c r="H88" s="1">
        <f t="shared" si="11"/>
        <v>8813.7923177406519</v>
      </c>
      <c r="I88" s="5">
        <f t="shared" si="12"/>
        <v>41163.466186556187</v>
      </c>
      <c r="J88">
        <f t="shared" si="13"/>
        <v>42096.483030201212</v>
      </c>
      <c r="K88">
        <f t="shared" si="14"/>
        <v>77.914492886224963</v>
      </c>
      <c r="L88">
        <f t="shared" si="15"/>
        <v>6.6493335620330135E-2</v>
      </c>
      <c r="M88">
        <f t="shared" si="15"/>
        <v>2.1159801916447781E-2</v>
      </c>
    </row>
    <row r="89" spans="1:13">
      <c r="A89">
        <v>1.1000000000000001E-3</v>
      </c>
      <c r="B89">
        <v>30108</v>
      </c>
      <c r="C89">
        <v>77.48</v>
      </c>
      <c r="E89" s="5">
        <f t="shared" si="9"/>
        <v>4904.5723128360396</v>
      </c>
      <c r="F89" s="5">
        <f t="shared" si="10"/>
        <v>26105.582597621033</v>
      </c>
      <c r="H89" s="1">
        <f t="shared" si="11"/>
        <v>5142.7362133565293</v>
      </c>
      <c r="I89" s="5">
        <f t="shared" si="12"/>
        <v>27373.258345929873</v>
      </c>
      <c r="J89">
        <f t="shared" si="13"/>
        <v>27852.163439007538</v>
      </c>
      <c r="K89">
        <f t="shared" si="14"/>
        <v>79.359619644312076</v>
      </c>
      <c r="L89">
        <f t="shared" si="15"/>
        <v>7.4924822671464802E-2</v>
      </c>
      <c r="M89">
        <f t="shared" si="15"/>
        <v>2.4259417195561073E-2</v>
      </c>
    </row>
    <row r="90" spans="1:13">
      <c r="A90" s="1">
        <v>6.8400000000000004E-4</v>
      </c>
      <c r="B90">
        <v>19955</v>
      </c>
      <c r="C90">
        <v>78.69</v>
      </c>
      <c r="E90" s="5">
        <f t="shared" si="9"/>
        <v>6569.631390146712</v>
      </c>
      <c r="F90" s="5">
        <f t="shared" si="10"/>
        <v>40092.06467418166</v>
      </c>
      <c r="H90" s="1">
        <f t="shared" si="11"/>
        <v>2944.7021170999087</v>
      </c>
      <c r="I90" s="5">
        <f t="shared" si="12"/>
        <v>17970.443197473323</v>
      </c>
      <c r="J90">
        <f t="shared" si="13"/>
        <v>18210.109809445628</v>
      </c>
      <c r="K90">
        <f t="shared" si="14"/>
        <v>80.694009843405269</v>
      </c>
      <c r="L90">
        <f t="shared" si="15"/>
        <v>8.7441252345495948E-2</v>
      </c>
      <c r="M90">
        <f t="shared" si="15"/>
        <v>2.5467147584258113E-2</v>
      </c>
    </row>
    <row r="91" spans="1:13">
      <c r="A91" s="1">
        <v>4.28E-4</v>
      </c>
      <c r="B91">
        <v>13115</v>
      </c>
      <c r="C91">
        <v>79.92</v>
      </c>
      <c r="E91" s="5">
        <f t="shared" si="9"/>
        <v>8779.5662617166545</v>
      </c>
      <c r="F91" s="5">
        <f t="shared" si="10"/>
        <v>61574.921797343384</v>
      </c>
      <c r="H91" s="1">
        <f t="shared" si="11"/>
        <v>1678.9950294808325</v>
      </c>
      <c r="I91" s="5">
        <f t="shared" si="12"/>
        <v>11775.52336374713</v>
      </c>
      <c r="J91">
        <f t="shared" si="13"/>
        <v>11894.619573537268</v>
      </c>
      <c r="K91">
        <f t="shared" si="14"/>
        <v>81.885264702809295</v>
      </c>
      <c r="L91">
        <f t="shared" si="15"/>
        <v>9.3052262787856069E-2</v>
      </c>
      <c r="M91">
        <f t="shared" si="15"/>
        <v>2.4590399184300463E-2</v>
      </c>
    </row>
    <row r="92" spans="1:13">
      <c r="A92" s="1">
        <v>2.656E-4</v>
      </c>
      <c r="B92">
        <v>8510.9</v>
      </c>
      <c r="C92">
        <v>81.150000000000006</v>
      </c>
      <c r="E92" s="5">
        <f t="shared" si="9"/>
        <v>11809.306537569864</v>
      </c>
      <c r="F92" s="5">
        <f t="shared" si="10"/>
        <v>95791.698538564277</v>
      </c>
      <c r="H92" s="1">
        <f t="shared" si="11"/>
        <v>937.86981592445284</v>
      </c>
      <c r="I92" s="5">
        <f t="shared" si="12"/>
        <v>7607.5714005423215</v>
      </c>
      <c r="J92">
        <f t="shared" si="13"/>
        <v>7665.1642125900753</v>
      </c>
      <c r="K92">
        <f t="shared" si="14"/>
        <v>82.971974291796442</v>
      </c>
      <c r="L92">
        <f t="shared" si="15"/>
        <v>9.937089936551062E-2</v>
      </c>
      <c r="M92">
        <f t="shared" si="15"/>
        <v>2.2451932123184679E-2</v>
      </c>
    </row>
    <row r="93" spans="1:13">
      <c r="A93" s="1">
        <v>1.6559999999999999E-4</v>
      </c>
      <c r="B93">
        <v>5457.5</v>
      </c>
      <c r="C93">
        <v>82.42</v>
      </c>
      <c r="E93" s="5">
        <f t="shared" si="9"/>
        <v>15856.629034172289</v>
      </c>
      <c r="F93" s="5">
        <f t="shared" si="10"/>
        <v>149067.17598211687</v>
      </c>
      <c r="H93" s="1">
        <f t="shared" si="11"/>
        <v>522.01754238471131</v>
      </c>
      <c r="I93" s="5">
        <f t="shared" si="12"/>
        <v>4907.4542066106851</v>
      </c>
      <c r="J93">
        <f t="shared" si="13"/>
        <v>4935.1402314967991</v>
      </c>
      <c r="K93">
        <f t="shared" si="14"/>
        <v>83.928144536847995</v>
      </c>
      <c r="L93">
        <f t="shared" si="15"/>
        <v>9.5714112414695546E-2</v>
      </c>
      <c r="M93">
        <f t="shared" si="15"/>
        <v>1.8298283630769151E-2</v>
      </c>
    </row>
    <row r="94" spans="1:13">
      <c r="A94" s="1">
        <v>1.032E-4</v>
      </c>
      <c r="B94">
        <v>3485.4</v>
      </c>
      <c r="C94">
        <v>83.71</v>
      </c>
      <c r="E94" s="5">
        <f t="shared" si="9"/>
        <v>21318.98077587413</v>
      </c>
      <c r="F94" s="5">
        <f t="shared" si="10"/>
        <v>233038.38097243125</v>
      </c>
      <c r="H94" s="1">
        <f t="shared" si="11"/>
        <v>288.01610334707306</v>
      </c>
      <c r="I94" s="5">
        <f t="shared" si="12"/>
        <v>3148.312160117247</v>
      </c>
      <c r="J94">
        <f t="shared" si="13"/>
        <v>3161.4589564518083</v>
      </c>
      <c r="K94">
        <f t="shared" si="14"/>
        <v>84.772976672630904</v>
      </c>
      <c r="L94">
        <f t="shared" si="15"/>
        <v>9.2942285978135031E-2</v>
      </c>
      <c r="M94">
        <f t="shared" si="15"/>
        <v>1.2698323648678893E-2</v>
      </c>
    </row>
    <row r="95" spans="1:13">
      <c r="A95" s="1">
        <v>6.4399999999999993E-5</v>
      </c>
      <c r="B95">
        <v>2226.6</v>
      </c>
      <c r="C95">
        <v>84.98</v>
      </c>
      <c r="E95" s="5">
        <f t="shared" si="9"/>
        <v>28663.490600936158</v>
      </c>
      <c r="F95" s="5">
        <f t="shared" si="10"/>
        <v>365167.4912423488</v>
      </c>
      <c r="H95" s="1">
        <f t="shared" si="11"/>
        <v>158.05273163117818</v>
      </c>
      <c r="I95" s="5">
        <f t="shared" si="12"/>
        <v>2013.5621406791449</v>
      </c>
      <c r="J95">
        <f t="shared" si="13"/>
        <v>2019.7557179897915</v>
      </c>
      <c r="K95">
        <f t="shared" si="14"/>
        <v>85.511822426764681</v>
      </c>
      <c r="L95">
        <f t="shared" si="15"/>
        <v>9.2896919972248457E-2</v>
      </c>
      <c r="M95">
        <f t="shared" si="15"/>
        <v>6.2582069518083896E-3</v>
      </c>
    </row>
    <row r="96" spans="1:13">
      <c r="A96" s="1">
        <v>4.0000000000000003E-5</v>
      </c>
      <c r="B96">
        <v>1402.6</v>
      </c>
      <c r="C96">
        <v>86.21</v>
      </c>
      <c r="E96" s="5">
        <f t="shared" si="9"/>
        <v>38680.626603363249</v>
      </c>
      <c r="F96" s="5">
        <f t="shared" si="10"/>
        <v>576619.17254697229</v>
      </c>
      <c r="H96" s="1">
        <f t="shared" si="11"/>
        <v>85.682115858443865</v>
      </c>
      <c r="I96" s="5">
        <f t="shared" si="12"/>
        <v>1277.2789659015993</v>
      </c>
      <c r="J96">
        <f t="shared" si="13"/>
        <v>1280.1495934900104</v>
      </c>
      <c r="K96">
        <f t="shared" si="14"/>
        <v>86.162248189764298</v>
      </c>
      <c r="L96">
        <f t="shared" si="15"/>
        <v>8.7302442970190741E-2</v>
      </c>
      <c r="M96">
        <f t="shared" si="15"/>
        <v>5.5390105829596688E-4</v>
      </c>
    </row>
  </sheetData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6"/>
  <sheetViews>
    <sheetView topLeftCell="K1" zoomScale="85" zoomScaleNormal="85" workbookViewId="0">
      <selection activeCell="T10" sqref="T10"/>
    </sheetView>
  </sheetViews>
  <sheetFormatPr defaultRowHeight="14.4"/>
  <cols>
    <col min="16" max="16" width="13.77734375" customWidth="1"/>
  </cols>
  <sheetData>
    <row r="1" spans="1:23">
      <c r="A1" t="s">
        <v>19</v>
      </c>
      <c r="B1" t="s">
        <v>20</v>
      </c>
      <c r="C1" t="s">
        <v>21</v>
      </c>
      <c r="E1" t="s">
        <v>0</v>
      </c>
      <c r="F1" t="s">
        <v>1</v>
      </c>
      <c r="H1" t="s">
        <v>27</v>
      </c>
      <c r="I1" t="s">
        <v>28</v>
      </c>
      <c r="J1" t="s">
        <v>25</v>
      </c>
      <c r="K1" t="s">
        <v>24</v>
      </c>
      <c r="L1" t="s">
        <v>30</v>
      </c>
      <c r="M1" t="s">
        <v>31</v>
      </c>
      <c r="O1" t="s">
        <v>42</v>
      </c>
      <c r="P1" s="5">
        <f>Q1*10^8</f>
        <v>739817778.35993934</v>
      </c>
      <c r="Q1" s="15">
        <v>7.3981777835993929</v>
      </c>
      <c r="R1" s="5">
        <v>700000000.00000012</v>
      </c>
      <c r="T1" s="8">
        <v>5</v>
      </c>
    </row>
    <row r="2" spans="1:23">
      <c r="A2">
        <v>30000</v>
      </c>
      <c r="B2" s="1">
        <v>233370000</v>
      </c>
      <c r="C2">
        <v>17.66</v>
      </c>
      <c r="E2" s="5">
        <f>1+$P$2*(A2*$P$6)^(-$P$4)*COS($P$4*PI()/2)+$P$3*(A2*$P$8)^(-$P$5)*COS($P$5*PI()/2)</f>
        <v>3.2119370493961217</v>
      </c>
      <c r="F2" s="5">
        <f>$P$2*(A2*$P$6)^(-$P$4)*SIN($P$4*PI()/2)+$P$3*(A2*$P$8)^(-$P$5)*SIN($P$5*PI()/2)+($P$7*A2*$P$8)^-1</f>
        <v>1.1521154435036163</v>
      </c>
      <c r="H2" s="1">
        <f>$P$1*E2/(E2^2+F2^2)</f>
        <v>204076484.00237548</v>
      </c>
      <c r="I2" s="5">
        <f>$P$1*F2/(E2^2+F2^2)</f>
        <v>73201829.693163022</v>
      </c>
      <c r="J2">
        <f>(H2^2+I2^2)^0.5</f>
        <v>216808023.82107231</v>
      </c>
      <c r="K2">
        <f>DEGREES(ATAN(I2/H2))</f>
        <v>19.732809440179146</v>
      </c>
      <c r="L2">
        <f t="shared" ref="L2:M33" si="0">ABS((J2-B2)/B2)</f>
        <v>7.0968745678226378E-2</v>
      </c>
      <c r="M2">
        <f t="shared" si="0"/>
        <v>0.11737312798296409</v>
      </c>
      <c r="O2" t="s">
        <v>43</v>
      </c>
      <c r="P2" s="5">
        <f>Q2</f>
        <v>7.3661357479743508</v>
      </c>
      <c r="Q2" s="15">
        <v>7.3661357479743508</v>
      </c>
      <c r="R2" s="5">
        <v>6.9375783123541748</v>
      </c>
      <c r="T2" s="8">
        <v>5</v>
      </c>
    </row>
    <row r="3" spans="1:23">
      <c r="A3">
        <v>18720</v>
      </c>
      <c r="B3" s="1">
        <v>210890000</v>
      </c>
      <c r="C3">
        <v>18.670000000000002</v>
      </c>
      <c r="E3" s="5">
        <f t="shared" ref="E3:E66" si="1">1+$P$2*(A3*$P$6)^(-$P$4)*COS($P$4*PI()/2)+$P$3*(A3*$P$8)^(-$P$5)*COS($P$5*PI()/2)</f>
        <v>3.5522642515079474</v>
      </c>
      <c r="F3" s="5">
        <f t="shared" ref="F3:F66" si="2">$P$2*(A3*$P$6)^(-$P$4)*SIN($P$4*PI()/2)+$P$3*(A3*$P$8)^(-$P$5)*SIN($P$5*PI()/2)+($P$7*A3*$P$8)^-1</f>
        <v>1.3356195585928663</v>
      </c>
      <c r="H3" s="1">
        <f t="shared" ref="H3:H66" si="3">$P$1*E3/(E3^2+F3^2)</f>
        <v>182470777.85458797</v>
      </c>
      <c r="I3" s="5">
        <f t="shared" ref="I3:I66" si="4">$P$1*F3/(E3^2+F3^2)</f>
        <v>68607378.989551634</v>
      </c>
      <c r="J3">
        <f t="shared" ref="J3:J66" si="5">(H3^2+I3^2)^0.5</f>
        <v>194942445.92359653</v>
      </c>
      <c r="K3">
        <f t="shared" ref="K3:K66" si="6">DEGREES(ATAN(I3/H3))</f>
        <v>20.605811230796533</v>
      </c>
      <c r="L3">
        <f t="shared" si="0"/>
        <v>7.5620247884695665E-2</v>
      </c>
      <c r="M3">
        <f t="shared" si="0"/>
        <v>0.10368565778235304</v>
      </c>
      <c r="O3" t="s">
        <v>44</v>
      </c>
      <c r="P3" s="5">
        <f>Q3</f>
        <v>3.600004108883871</v>
      </c>
      <c r="Q3" s="15">
        <v>3.600004108883871</v>
      </c>
      <c r="R3" s="5">
        <v>2.5138945654900691</v>
      </c>
      <c r="T3" s="8">
        <v>1</v>
      </c>
    </row>
    <row r="4" spans="1:23">
      <c r="A4">
        <v>11640</v>
      </c>
      <c r="B4" s="1">
        <v>190210000</v>
      </c>
      <c r="C4">
        <v>19.47</v>
      </c>
      <c r="E4" s="5">
        <f t="shared" si="1"/>
        <v>3.9492994589739863</v>
      </c>
      <c r="F4" s="5">
        <f t="shared" si="2"/>
        <v>1.5518988943393572</v>
      </c>
      <c r="H4" s="1">
        <f t="shared" si="3"/>
        <v>162271819.99258801</v>
      </c>
      <c r="I4" s="5">
        <f t="shared" si="4"/>
        <v>63765602.139058068</v>
      </c>
      <c r="J4">
        <f t="shared" si="5"/>
        <v>174350783.13521719</v>
      </c>
      <c r="K4">
        <f t="shared" si="6"/>
        <v>21.452617525501285</v>
      </c>
      <c r="L4">
        <f t="shared" si="0"/>
        <v>8.3377408468444408E-2</v>
      </c>
      <c r="M4">
        <f t="shared" si="0"/>
        <v>0.10182935416031261</v>
      </c>
      <c r="O4" t="s">
        <v>37</v>
      </c>
      <c r="P4" s="5">
        <f>Q4*10^(-1)</f>
        <v>0.29855337285955919</v>
      </c>
      <c r="Q4" s="15">
        <v>2.9855337285955916</v>
      </c>
      <c r="R4" s="5">
        <v>0.31189333045201928</v>
      </c>
      <c r="T4" s="8">
        <v>1</v>
      </c>
      <c r="W4" s="1"/>
    </row>
    <row r="5" spans="1:23">
      <c r="A5">
        <v>7260</v>
      </c>
      <c r="B5" s="1">
        <v>171260000</v>
      </c>
      <c r="C5">
        <v>20.45</v>
      </c>
      <c r="E5" s="5">
        <f t="shared" si="1"/>
        <v>4.4064907324206972</v>
      </c>
      <c r="F5" s="5">
        <f t="shared" si="2"/>
        <v>1.8038967886043442</v>
      </c>
      <c r="H5" s="1">
        <f t="shared" si="3"/>
        <v>143794751.94303977</v>
      </c>
      <c r="I5" s="5">
        <f t="shared" si="4"/>
        <v>58865638.667918369</v>
      </c>
      <c r="J5">
        <f t="shared" si="5"/>
        <v>155377263.78766704</v>
      </c>
      <c r="K5">
        <f t="shared" si="6"/>
        <v>22.26285061596619</v>
      </c>
      <c r="L5">
        <f t="shared" si="0"/>
        <v>9.2740489386505684E-2</v>
      </c>
      <c r="M5">
        <f t="shared" si="0"/>
        <v>8.8647951880987341E-2</v>
      </c>
      <c r="O5" t="s">
        <v>45</v>
      </c>
      <c r="P5" s="5">
        <f>Q5*10^(-1)</f>
        <v>0.63863932945098612</v>
      </c>
      <c r="Q5" s="15">
        <v>6.3863932945098609</v>
      </c>
      <c r="R5" s="5">
        <v>0.66078658828389303</v>
      </c>
      <c r="T5" s="8">
        <v>5</v>
      </c>
    </row>
    <row r="6" spans="1:23">
      <c r="A6">
        <v>4518</v>
      </c>
      <c r="B6" s="1">
        <v>153260000</v>
      </c>
      <c r="C6">
        <v>21.47</v>
      </c>
      <c r="E6" s="5">
        <f t="shared" si="1"/>
        <v>4.9393937914431492</v>
      </c>
      <c r="F6" s="5">
        <f t="shared" si="2"/>
        <v>2.1016244643621818</v>
      </c>
      <c r="H6" s="1">
        <f t="shared" si="3"/>
        <v>126820156.68999353</v>
      </c>
      <c r="I6" s="5">
        <f t="shared" si="4"/>
        <v>53959727.676635332</v>
      </c>
      <c r="J6">
        <f t="shared" si="5"/>
        <v>137822365.21628541</v>
      </c>
      <c r="K6">
        <f t="shared" si="6"/>
        <v>23.048892346387326</v>
      </c>
      <c r="L6">
        <f t="shared" si="0"/>
        <v>0.1007284013031097</v>
      </c>
      <c r="M6">
        <f t="shared" si="0"/>
        <v>7.3539466529451675E-2</v>
      </c>
      <c r="O6" t="s">
        <v>46</v>
      </c>
      <c r="P6" s="5">
        <f>Q6*10^(-3)</f>
        <v>1.3371310108895144E-3</v>
      </c>
      <c r="Q6" s="15">
        <v>1.3371310108895145</v>
      </c>
      <c r="R6" s="5">
        <v>1.0596037122152292E-3</v>
      </c>
      <c r="T6" s="8">
        <v>1</v>
      </c>
    </row>
    <row r="7" spans="1:23">
      <c r="A7">
        <v>2814</v>
      </c>
      <c r="B7" s="1">
        <v>136790000</v>
      </c>
      <c r="C7">
        <v>22.34</v>
      </c>
      <c r="E7" s="5">
        <f t="shared" si="1"/>
        <v>5.5573706940434393</v>
      </c>
      <c r="F7" s="5">
        <f t="shared" si="2"/>
        <v>2.4522764161343202</v>
      </c>
      <c r="H7" s="1">
        <f t="shared" si="3"/>
        <v>111427135.55650178</v>
      </c>
      <c r="I7" s="5">
        <f t="shared" si="4"/>
        <v>49168959.870805293</v>
      </c>
      <c r="J7">
        <f t="shared" si="5"/>
        <v>121793239.35713297</v>
      </c>
      <c r="K7">
        <f t="shared" si="6"/>
        <v>23.810217257073461</v>
      </c>
      <c r="L7">
        <f t="shared" si="0"/>
        <v>0.10963345743743716</v>
      </c>
      <c r="M7">
        <f t="shared" si="0"/>
        <v>6.58109783828765E-2</v>
      </c>
      <c r="O7" t="s">
        <v>47</v>
      </c>
      <c r="P7" s="5">
        <f>Q7*10^1</f>
        <v>10.076849672046329</v>
      </c>
      <c r="Q7" s="15">
        <v>1.0076849672046329</v>
      </c>
      <c r="R7" s="5">
        <v>14.719514378452837</v>
      </c>
      <c r="T7" s="8">
        <v>1</v>
      </c>
    </row>
    <row r="8" spans="1:23">
      <c r="A8">
        <v>1752</v>
      </c>
      <c r="B8" s="1">
        <v>121360000</v>
      </c>
      <c r="C8">
        <v>23.23</v>
      </c>
      <c r="E8" s="5">
        <f t="shared" si="1"/>
        <v>6.2768174210028107</v>
      </c>
      <c r="F8" s="5">
        <f t="shared" si="2"/>
        <v>2.8677868646078699</v>
      </c>
      <c r="H8" s="1">
        <f t="shared" si="3"/>
        <v>97510370.528489009</v>
      </c>
      <c r="I8" s="5">
        <f t="shared" si="4"/>
        <v>44551074.375518605</v>
      </c>
      <c r="J8">
        <f t="shared" si="5"/>
        <v>107205739.53206147</v>
      </c>
      <c r="K8">
        <f t="shared" si="6"/>
        <v>24.554973493634137</v>
      </c>
      <c r="L8">
        <f t="shared" si="0"/>
        <v>0.11663035982151061</v>
      </c>
      <c r="M8">
        <f t="shared" si="0"/>
        <v>5.7037171486618E-2</v>
      </c>
      <c r="O8" t="s">
        <v>55</v>
      </c>
      <c r="P8" s="5">
        <f>Q8*10^(-3)</f>
        <v>2.3400363071307329E-2</v>
      </c>
      <c r="Q8" s="13">
        <v>23.400363071307329</v>
      </c>
      <c r="R8" s="1"/>
      <c r="T8" s="1"/>
    </row>
    <row r="9" spans="1:23">
      <c r="A9">
        <v>1092</v>
      </c>
      <c r="B9" s="1">
        <v>106910000</v>
      </c>
      <c r="C9">
        <v>24.39</v>
      </c>
      <c r="E9" s="5">
        <f t="shared" si="1"/>
        <v>7.1129934013825684</v>
      </c>
      <c r="F9" s="5">
        <f t="shared" si="2"/>
        <v>3.3605042546427288</v>
      </c>
      <c r="H9" s="1">
        <f t="shared" si="3"/>
        <v>85030176.255253896</v>
      </c>
      <c r="I9" s="5">
        <f t="shared" si="4"/>
        <v>40172154.387667656</v>
      </c>
      <c r="J9">
        <f t="shared" si="5"/>
        <v>94042186.608703166</v>
      </c>
      <c r="K9">
        <f t="shared" si="6"/>
        <v>25.288198291948635</v>
      </c>
      <c r="L9">
        <f t="shared" si="0"/>
        <v>0.12036117660926793</v>
      </c>
      <c r="M9">
        <f t="shared" si="0"/>
        <v>3.6826498234876374E-2</v>
      </c>
      <c r="P9" s="5"/>
      <c r="R9" s="1"/>
      <c r="T9" s="1"/>
    </row>
    <row r="10" spans="1:23">
      <c r="A10">
        <v>678</v>
      </c>
      <c r="B10" s="1">
        <v>93887000</v>
      </c>
      <c r="C10">
        <v>25.28</v>
      </c>
      <c r="E10" s="5">
        <f t="shared" si="1"/>
        <v>8.0973446908825206</v>
      </c>
      <c r="F10" s="5">
        <f t="shared" si="2"/>
        <v>3.9538965113033377</v>
      </c>
      <c r="H10" s="1">
        <f t="shared" si="3"/>
        <v>73775101.76760067</v>
      </c>
      <c r="I10" s="5">
        <f t="shared" si="4"/>
        <v>36024045.984903358</v>
      </c>
      <c r="J10">
        <f t="shared" si="5"/>
        <v>82100533.067345351</v>
      </c>
      <c r="K10">
        <f t="shared" si="6"/>
        <v>26.026046094307915</v>
      </c>
      <c r="L10">
        <f t="shared" si="0"/>
        <v>0.1255388598278212</v>
      </c>
      <c r="M10">
        <f t="shared" si="0"/>
        <v>2.9511317021673818E-2</v>
      </c>
      <c r="P10" s="5"/>
      <c r="R10" s="1"/>
      <c r="T10" s="1"/>
    </row>
    <row r="11" spans="1:23">
      <c r="A11">
        <v>424.2</v>
      </c>
      <c r="B11" s="1">
        <v>82138000</v>
      </c>
      <c r="C11">
        <v>26.46</v>
      </c>
      <c r="E11" s="5">
        <f t="shared" si="1"/>
        <v>9.2298014832522455</v>
      </c>
      <c r="F11" s="5">
        <f t="shared" si="2"/>
        <v>4.6542019376811865</v>
      </c>
      <c r="H11" s="1">
        <f t="shared" si="3"/>
        <v>63905644.513392836</v>
      </c>
      <c r="I11" s="5">
        <f t="shared" si="4"/>
        <v>32224937.346994229</v>
      </c>
      <c r="J11">
        <f t="shared" si="5"/>
        <v>71570790.045170233</v>
      </c>
      <c r="K11">
        <f t="shared" si="6"/>
        <v>26.759894388123939</v>
      </c>
      <c r="L11">
        <f t="shared" si="0"/>
        <v>0.12865190234519672</v>
      </c>
      <c r="M11">
        <f t="shared" si="0"/>
        <v>1.133387710218966E-2</v>
      </c>
    </row>
    <row r="12" spans="1:23">
      <c r="A12">
        <v>264.60000000000002</v>
      </c>
      <c r="B12" s="1">
        <v>71112000</v>
      </c>
      <c r="C12">
        <v>27.34</v>
      </c>
      <c r="E12" s="5">
        <f t="shared" si="1"/>
        <v>10.564755802107845</v>
      </c>
      <c r="F12" s="5">
        <f t="shared" si="2"/>
        <v>5.503511360071629</v>
      </c>
      <c r="H12" s="1">
        <f t="shared" si="3"/>
        <v>55079952.894211635</v>
      </c>
      <c r="I12" s="5">
        <f t="shared" si="4"/>
        <v>28692868.263459891</v>
      </c>
      <c r="J12">
        <f t="shared" si="5"/>
        <v>62105409.587352663</v>
      </c>
      <c r="K12">
        <f t="shared" si="6"/>
        <v>27.516415166184508</v>
      </c>
      <c r="L12">
        <f t="shared" si="0"/>
        <v>0.12665359450792182</v>
      </c>
      <c r="M12">
        <f t="shared" si="0"/>
        <v>6.4526395824619004E-3</v>
      </c>
      <c r="O12" t="s">
        <v>29</v>
      </c>
      <c r="P12" s="4">
        <f>SUM(L2:L96)+SUM(M2:M96)</f>
        <v>12.239474748517804</v>
      </c>
    </row>
    <row r="13" spans="1:23">
      <c r="A13">
        <v>164.4</v>
      </c>
      <c r="B13" s="1">
        <v>61686000</v>
      </c>
      <c r="C13">
        <v>28.54</v>
      </c>
      <c r="E13" s="5">
        <f t="shared" si="1"/>
        <v>12.147403506449649</v>
      </c>
      <c r="F13" s="5">
        <f t="shared" si="2"/>
        <v>6.54295084282011</v>
      </c>
      <c r="H13" s="1">
        <f t="shared" si="3"/>
        <v>47207454.553418308</v>
      </c>
      <c r="I13" s="5">
        <f t="shared" si="4"/>
        <v>25427331.395856157</v>
      </c>
      <c r="J13">
        <f t="shared" si="5"/>
        <v>53619893.205113225</v>
      </c>
      <c r="K13">
        <f t="shared" si="6"/>
        <v>28.308219183933389</v>
      </c>
      <c r="L13">
        <f t="shared" si="0"/>
        <v>0.13076073655102902</v>
      </c>
      <c r="M13">
        <f t="shared" si="0"/>
        <v>8.1212619504768876E-3</v>
      </c>
    </row>
    <row r="14" spans="1:23">
      <c r="A14">
        <v>102.6</v>
      </c>
      <c r="B14" s="1">
        <v>52997000</v>
      </c>
      <c r="C14">
        <v>29.73</v>
      </c>
      <c r="E14" s="5">
        <f t="shared" si="1"/>
        <v>13.996171079068123</v>
      </c>
      <c r="F14" s="5">
        <f t="shared" si="2"/>
        <v>7.8005596698213546</v>
      </c>
      <c r="H14" s="1">
        <f t="shared" si="3"/>
        <v>40330896.017425552</v>
      </c>
      <c r="I14" s="5">
        <f t="shared" si="4"/>
        <v>22477830.482637614</v>
      </c>
      <c r="J14">
        <f t="shared" si="5"/>
        <v>46171788.321166262</v>
      </c>
      <c r="K14">
        <f t="shared" si="6"/>
        <v>29.132465424846799</v>
      </c>
      <c r="L14">
        <f t="shared" si="0"/>
        <v>0.12878486855546045</v>
      </c>
      <c r="M14">
        <f t="shared" si="0"/>
        <v>2.0098707539630039E-2</v>
      </c>
    </row>
    <row r="15" spans="1:23">
      <c r="A15">
        <v>64.2</v>
      </c>
      <c r="B15" s="1">
        <v>45355000</v>
      </c>
      <c r="C15">
        <v>30.85</v>
      </c>
      <c r="E15" s="5">
        <f t="shared" si="1"/>
        <v>16.168701394464922</v>
      </c>
      <c r="F15" s="5">
        <f t="shared" si="2"/>
        <v>9.3360156175074334</v>
      </c>
      <c r="H15" s="1">
        <f t="shared" si="3"/>
        <v>34315264.937701516</v>
      </c>
      <c r="I15" s="5">
        <f t="shared" si="4"/>
        <v>19814074.214207396</v>
      </c>
      <c r="J15">
        <f t="shared" si="5"/>
        <v>39624928.324361235</v>
      </c>
      <c r="K15">
        <f t="shared" si="6"/>
        <v>30.002688247826864</v>
      </c>
      <c r="L15">
        <f t="shared" si="0"/>
        <v>0.12633825764830262</v>
      </c>
      <c r="M15">
        <f t="shared" si="0"/>
        <v>2.7465534916471229E-2</v>
      </c>
    </row>
    <row r="16" spans="1:23">
      <c r="A16">
        <v>39.840000000000003</v>
      </c>
      <c r="B16" s="1">
        <v>38623000</v>
      </c>
      <c r="C16">
        <v>32.14</v>
      </c>
      <c r="E16" s="5">
        <f t="shared" si="1"/>
        <v>18.794131896976797</v>
      </c>
      <c r="F16" s="5">
        <f t="shared" si="2"/>
        <v>11.271078607711319</v>
      </c>
      <c r="H16" s="1">
        <f t="shared" si="3"/>
        <v>28951674.398702655</v>
      </c>
      <c r="I16" s="5">
        <f t="shared" si="4"/>
        <v>17362685.319087919</v>
      </c>
      <c r="J16">
        <f t="shared" si="5"/>
        <v>33758884.637650073</v>
      </c>
      <c r="K16">
        <f t="shared" si="6"/>
        <v>30.951649075262015</v>
      </c>
      <c r="L16">
        <f t="shared" si="0"/>
        <v>0.12593831039406383</v>
      </c>
      <c r="M16">
        <f t="shared" si="0"/>
        <v>3.6974204254448834E-2</v>
      </c>
    </row>
    <row r="17" spans="1:13">
      <c r="A17">
        <v>24.84</v>
      </c>
      <c r="B17" s="1">
        <v>32850000</v>
      </c>
      <c r="C17">
        <v>33.53</v>
      </c>
      <c r="E17" s="5">
        <f t="shared" si="1"/>
        <v>21.895669642302565</v>
      </c>
      <c r="F17" s="5">
        <f t="shared" si="2"/>
        <v>13.663575372688598</v>
      </c>
      <c r="H17" s="1">
        <f t="shared" si="3"/>
        <v>24318381.537626725</v>
      </c>
      <c r="I17" s="5">
        <f t="shared" si="4"/>
        <v>15175422.561144339</v>
      </c>
      <c r="J17">
        <f t="shared" si="5"/>
        <v>28664911.137466885</v>
      </c>
      <c r="K17">
        <f t="shared" si="6"/>
        <v>31.965439251630215</v>
      </c>
      <c r="L17">
        <f t="shared" si="0"/>
        <v>0.12739996537391521</v>
      </c>
      <c r="M17">
        <f t="shared" si="0"/>
        <v>4.6661519486125437E-2</v>
      </c>
    </row>
    <row r="18" spans="1:13">
      <c r="A18">
        <v>15.48</v>
      </c>
      <c r="B18" s="1">
        <v>27940000</v>
      </c>
      <c r="C18">
        <v>34.770000000000003</v>
      </c>
      <c r="E18" s="5">
        <f t="shared" si="1"/>
        <v>25.614277858736713</v>
      </c>
      <c r="F18" s="5">
        <f t="shared" si="2"/>
        <v>16.675406803971757</v>
      </c>
      <c r="H18" s="1">
        <f t="shared" si="3"/>
        <v>20285485.969355341</v>
      </c>
      <c r="I18" s="5">
        <f t="shared" si="4"/>
        <v>13206256.784626955</v>
      </c>
      <c r="J18">
        <f t="shared" si="5"/>
        <v>24205498.533895515</v>
      </c>
      <c r="K18">
        <f t="shared" si="6"/>
        <v>33.064931624463171</v>
      </c>
      <c r="L18">
        <f t="shared" si="0"/>
        <v>0.13366146979615193</v>
      </c>
      <c r="M18">
        <f t="shared" si="0"/>
        <v>4.9038492250124605E-2</v>
      </c>
    </row>
    <row r="19" spans="1:13">
      <c r="A19">
        <v>9.66</v>
      </c>
      <c r="B19" s="1">
        <v>23576000</v>
      </c>
      <c r="C19">
        <v>36.22</v>
      </c>
      <c r="E19" s="5">
        <f t="shared" si="1"/>
        <v>30.076657522412365</v>
      </c>
      <c r="F19" s="5">
        <f t="shared" si="2"/>
        <v>20.482546239005522</v>
      </c>
      <c r="H19" s="1">
        <f t="shared" si="3"/>
        <v>16804299.753518734</v>
      </c>
      <c r="I19" s="5">
        <f t="shared" si="4"/>
        <v>11443919.473401301</v>
      </c>
      <c r="J19">
        <f t="shared" si="5"/>
        <v>20330956.276570056</v>
      </c>
      <c r="K19">
        <f t="shared" si="6"/>
        <v>34.255308892783461</v>
      </c>
      <c r="L19">
        <f t="shared" si="0"/>
        <v>0.13764182742746625</v>
      </c>
      <c r="M19">
        <f t="shared" si="0"/>
        <v>5.4243266350539429E-2</v>
      </c>
    </row>
    <row r="20" spans="1:13">
      <c r="A20">
        <v>6</v>
      </c>
      <c r="B20" s="1">
        <v>19898000</v>
      </c>
      <c r="C20">
        <v>37.590000000000003</v>
      </c>
      <c r="E20" s="5">
        <f t="shared" si="1"/>
        <v>35.533115848732159</v>
      </c>
      <c r="F20" s="5">
        <f t="shared" si="2"/>
        <v>25.402933490626538</v>
      </c>
      <c r="H20" s="1">
        <f t="shared" si="3"/>
        <v>13778434.097550884</v>
      </c>
      <c r="I20" s="5">
        <f t="shared" si="4"/>
        <v>9850322.3436723929</v>
      </c>
      <c r="J20">
        <f t="shared" si="5"/>
        <v>16937358.01283082</v>
      </c>
      <c r="K20">
        <f t="shared" si="6"/>
        <v>35.561306164958275</v>
      </c>
      <c r="L20">
        <f t="shared" si="0"/>
        <v>0.14879093311735753</v>
      </c>
      <c r="M20">
        <f t="shared" si="0"/>
        <v>5.3968976723642682E-2</v>
      </c>
    </row>
    <row r="21" spans="1:13">
      <c r="A21">
        <v>1250</v>
      </c>
      <c r="B21" s="1">
        <v>115360000</v>
      </c>
      <c r="C21">
        <v>24.68</v>
      </c>
      <c r="E21" s="5">
        <f t="shared" si="1"/>
        <v>6.8607379998787366</v>
      </c>
      <c r="F21" s="5">
        <f t="shared" si="2"/>
        <v>3.210758638083445</v>
      </c>
      <c r="H21" s="1">
        <f t="shared" si="3"/>
        <v>88459588.943421036</v>
      </c>
      <c r="I21" s="5">
        <f t="shared" si="4"/>
        <v>41398227.031322286</v>
      </c>
      <c r="J21">
        <f t="shared" si="5"/>
        <v>97667354.204851478</v>
      </c>
      <c r="K21">
        <f t="shared" si="6"/>
        <v>25.079136759185804</v>
      </c>
      <c r="L21">
        <f t="shared" si="0"/>
        <v>0.15336898227417234</v>
      </c>
      <c r="M21">
        <f t="shared" si="0"/>
        <v>1.6172478086945073E-2</v>
      </c>
    </row>
    <row r="22" spans="1:13">
      <c r="A22">
        <v>780</v>
      </c>
      <c r="B22" s="1">
        <v>100360000</v>
      </c>
      <c r="C22">
        <v>25.8</v>
      </c>
      <c r="E22" s="5">
        <f t="shared" si="1"/>
        <v>7.791724774322863</v>
      </c>
      <c r="F22" s="5">
        <f t="shared" si="2"/>
        <v>3.7681243827525841</v>
      </c>
      <c r="H22" s="1">
        <f t="shared" si="3"/>
        <v>76952033.141591832</v>
      </c>
      <c r="I22" s="5">
        <f t="shared" si="4"/>
        <v>37214460.312917866</v>
      </c>
      <c r="J22">
        <f t="shared" si="5"/>
        <v>85478251.391838774</v>
      </c>
      <c r="K22">
        <f t="shared" si="6"/>
        <v>25.808686510259712</v>
      </c>
      <c r="L22">
        <f t="shared" si="0"/>
        <v>0.14828366488801539</v>
      </c>
      <c r="M22">
        <f t="shared" si="0"/>
        <v>3.3668644417484105E-4</v>
      </c>
    </row>
    <row r="23" spans="1:13">
      <c r="A23">
        <v>485</v>
      </c>
      <c r="B23" s="1">
        <v>87170000</v>
      </c>
      <c r="C23">
        <v>26.82</v>
      </c>
      <c r="E23" s="5">
        <f t="shared" si="1"/>
        <v>8.8880703673392389</v>
      </c>
      <c r="F23" s="5">
        <f t="shared" si="2"/>
        <v>4.4409078751694055</v>
      </c>
      <c r="H23" s="1">
        <f t="shared" si="3"/>
        <v>66608474.481441066</v>
      </c>
      <c r="I23" s="5">
        <f t="shared" si="4"/>
        <v>33280800.742153019</v>
      </c>
      <c r="J23">
        <f t="shared" si="5"/>
        <v>74460060.238920555</v>
      </c>
      <c r="K23">
        <f t="shared" si="6"/>
        <v>26.548921080168132</v>
      </c>
      <c r="L23">
        <f t="shared" si="0"/>
        <v>0.14580635265664157</v>
      </c>
      <c r="M23">
        <f t="shared" si="0"/>
        <v>1.0107342275610312E-2</v>
      </c>
    </row>
    <row r="24" spans="1:13">
      <c r="A24">
        <v>302.5</v>
      </c>
      <c r="B24" s="1">
        <v>75486000</v>
      </c>
      <c r="C24">
        <v>27.85</v>
      </c>
      <c r="E24" s="5">
        <f t="shared" si="1"/>
        <v>10.164207123852229</v>
      </c>
      <c r="F24" s="5">
        <f t="shared" si="2"/>
        <v>5.2460088251757933</v>
      </c>
      <c r="H24" s="1">
        <f t="shared" si="3"/>
        <v>57475827.862245604</v>
      </c>
      <c r="I24" s="5">
        <f t="shared" si="4"/>
        <v>29664753.632583369</v>
      </c>
      <c r="J24">
        <f t="shared" si="5"/>
        <v>64679737.140254028</v>
      </c>
      <c r="K24">
        <f t="shared" si="6"/>
        <v>27.299422821285546</v>
      </c>
      <c r="L24">
        <f t="shared" si="0"/>
        <v>0.14315585485713869</v>
      </c>
      <c r="M24">
        <f t="shared" si="0"/>
        <v>1.9769378050788339E-2</v>
      </c>
    </row>
    <row r="25" spans="1:13">
      <c r="A25">
        <v>188.25</v>
      </c>
      <c r="B25" s="1">
        <v>65093000</v>
      </c>
      <c r="C25">
        <v>28.87</v>
      </c>
      <c r="E25" s="5">
        <f t="shared" si="1"/>
        <v>11.670147758120899</v>
      </c>
      <c r="F25" s="5">
        <f t="shared" si="2"/>
        <v>6.2258401240960399</v>
      </c>
      <c r="H25" s="1">
        <f t="shared" si="3"/>
        <v>49349033.012703955</v>
      </c>
      <c r="I25" s="5">
        <f t="shared" si="4"/>
        <v>26326932.287728228</v>
      </c>
      <c r="J25">
        <f t="shared" si="5"/>
        <v>55932409.415039256</v>
      </c>
      <c r="K25">
        <f t="shared" si="6"/>
        <v>28.079218902321781</v>
      </c>
      <c r="L25">
        <f t="shared" si="0"/>
        <v>0.14073080953344821</v>
      </c>
      <c r="M25">
        <f t="shared" si="0"/>
        <v>2.7391101409013512E-2</v>
      </c>
    </row>
    <row r="26" spans="1:13">
      <c r="A26">
        <v>117.25</v>
      </c>
      <c r="B26" s="1">
        <v>55892000</v>
      </c>
      <c r="C26">
        <v>29.83</v>
      </c>
      <c r="E26" s="5">
        <f t="shared" si="1"/>
        <v>13.441305807884351</v>
      </c>
      <c r="F26" s="5">
        <f t="shared" si="2"/>
        <v>7.4182977153908176</v>
      </c>
      <c r="H26" s="1">
        <f t="shared" si="3"/>
        <v>42189748.123169526</v>
      </c>
      <c r="I26" s="5">
        <f t="shared" si="4"/>
        <v>23284650.806132112</v>
      </c>
      <c r="J26">
        <f t="shared" si="5"/>
        <v>48188689.646637991</v>
      </c>
      <c r="K26">
        <f t="shared" si="6"/>
        <v>28.894440032886116</v>
      </c>
      <c r="L26">
        <f t="shared" si="0"/>
        <v>0.13782491865315266</v>
      </c>
      <c r="M26">
        <f t="shared" si="0"/>
        <v>3.1363056222389607E-2</v>
      </c>
    </row>
    <row r="27" spans="1:13">
      <c r="A27">
        <v>73</v>
      </c>
      <c r="B27" s="1">
        <v>47742000</v>
      </c>
      <c r="C27">
        <v>30.89</v>
      </c>
      <c r="E27" s="5">
        <f t="shared" si="1"/>
        <v>15.536583936650693</v>
      </c>
      <c r="F27" s="5">
        <f t="shared" si="2"/>
        <v>8.8829820620346904</v>
      </c>
      <c r="H27" s="1">
        <f t="shared" si="3"/>
        <v>35886665.657396838</v>
      </c>
      <c r="I27" s="5">
        <f t="shared" si="4"/>
        <v>20518062.953909144</v>
      </c>
      <c r="J27">
        <f t="shared" si="5"/>
        <v>41338162.506168127</v>
      </c>
      <c r="K27">
        <f t="shared" si="6"/>
        <v>29.758596372188517</v>
      </c>
      <c r="L27">
        <f t="shared" si="0"/>
        <v>0.13413425272992069</v>
      </c>
      <c r="M27">
        <f t="shared" si="0"/>
        <v>3.6626857488231898E-2</v>
      </c>
    </row>
    <row r="28" spans="1:13">
      <c r="A28">
        <v>45.5</v>
      </c>
      <c r="B28" s="1">
        <v>40523000</v>
      </c>
      <c r="C28">
        <v>32</v>
      </c>
      <c r="E28" s="5">
        <f t="shared" si="1"/>
        <v>18.016292820447553</v>
      </c>
      <c r="F28" s="5">
        <f t="shared" si="2"/>
        <v>10.68894067306708</v>
      </c>
      <c r="H28" s="1">
        <f t="shared" si="3"/>
        <v>30372723.181054667</v>
      </c>
      <c r="I28" s="5">
        <f t="shared" si="4"/>
        <v>18019924.487090886</v>
      </c>
      <c r="J28">
        <f t="shared" si="5"/>
        <v>35316001.924813531</v>
      </c>
      <c r="K28">
        <f t="shared" si="6"/>
        <v>30.680359999148589</v>
      </c>
      <c r="L28">
        <f t="shared" si="0"/>
        <v>0.12849488130657821</v>
      </c>
      <c r="M28">
        <f t="shared" si="0"/>
        <v>4.1238750026606596E-2</v>
      </c>
    </row>
    <row r="29" spans="1:13">
      <c r="A29">
        <v>28.25</v>
      </c>
      <c r="B29" s="1">
        <v>34228000</v>
      </c>
      <c r="C29">
        <v>33.06</v>
      </c>
      <c r="E29" s="5">
        <f t="shared" si="1"/>
        <v>20.995637887981971</v>
      </c>
      <c r="F29" s="5">
        <f t="shared" si="2"/>
        <v>12.957779602925868</v>
      </c>
      <c r="H29" s="1">
        <f t="shared" si="3"/>
        <v>25517354.723443955</v>
      </c>
      <c r="I29" s="5">
        <f t="shared" si="4"/>
        <v>15748426.426487911</v>
      </c>
      <c r="J29">
        <f t="shared" si="5"/>
        <v>29985802.090198793</v>
      </c>
      <c r="K29">
        <f t="shared" si="6"/>
        <v>31.681445801098818</v>
      </c>
      <c r="L29">
        <f t="shared" si="0"/>
        <v>0.12393940369876147</v>
      </c>
      <c r="M29">
        <f t="shared" si="0"/>
        <v>4.1698554110743635E-2</v>
      </c>
    </row>
    <row r="30" spans="1:13">
      <c r="A30">
        <v>17.675000000000001</v>
      </c>
      <c r="B30" s="1">
        <v>28739000</v>
      </c>
      <c r="C30">
        <v>34.26</v>
      </c>
      <c r="E30" s="5">
        <f t="shared" si="1"/>
        <v>24.501963390035908</v>
      </c>
      <c r="F30" s="5">
        <f t="shared" si="2"/>
        <v>15.758684913665347</v>
      </c>
      <c r="H30" s="1">
        <f t="shared" si="3"/>
        <v>21358978.307194285</v>
      </c>
      <c r="I30" s="5">
        <f t="shared" si="4"/>
        <v>13737242.353311455</v>
      </c>
      <c r="J30">
        <f t="shared" si="5"/>
        <v>25395231.477598507</v>
      </c>
      <c r="K30">
        <f t="shared" si="6"/>
        <v>32.747506378162328</v>
      </c>
      <c r="L30">
        <f t="shared" si="0"/>
        <v>0.11634950841718546</v>
      </c>
      <c r="M30">
        <f t="shared" si="0"/>
        <v>4.4147507934549635E-2</v>
      </c>
    </row>
    <row r="31" spans="1:13">
      <c r="A31">
        <v>11.025</v>
      </c>
      <c r="B31" s="1">
        <v>23990000</v>
      </c>
      <c r="C31">
        <v>35.53</v>
      </c>
      <c r="E31" s="5">
        <f t="shared" si="1"/>
        <v>28.740235359399019</v>
      </c>
      <c r="F31" s="5">
        <f t="shared" si="2"/>
        <v>19.321139695777092</v>
      </c>
      <c r="H31" s="1">
        <f t="shared" si="3"/>
        <v>17729011.01146609</v>
      </c>
      <c r="I31" s="5">
        <f t="shared" si="4"/>
        <v>11918646.2510469</v>
      </c>
      <c r="J31">
        <f t="shared" si="5"/>
        <v>21362864.037911214</v>
      </c>
      <c r="K31">
        <f t="shared" si="6"/>
        <v>33.911676557275115</v>
      </c>
      <c r="L31">
        <f t="shared" si="0"/>
        <v>0.109509627431796</v>
      </c>
      <c r="M31">
        <f t="shared" si="0"/>
        <v>4.5548084512380696E-2</v>
      </c>
    </row>
    <row r="32" spans="1:13">
      <c r="A32">
        <v>6.85</v>
      </c>
      <c r="B32" s="1">
        <v>19925000</v>
      </c>
      <c r="C32">
        <v>36.840000000000003</v>
      </c>
      <c r="E32" s="5">
        <f t="shared" si="1"/>
        <v>33.906640426560976</v>
      </c>
      <c r="F32" s="5">
        <f t="shared" si="2"/>
        <v>23.907048852681385</v>
      </c>
      <c r="H32" s="1">
        <f t="shared" si="3"/>
        <v>14573919.203547016</v>
      </c>
      <c r="I32" s="5">
        <f t="shared" si="4"/>
        <v>10275845.497842168</v>
      </c>
      <c r="J32">
        <f t="shared" si="5"/>
        <v>17832333.600710806</v>
      </c>
      <c r="K32">
        <f t="shared" si="6"/>
        <v>35.187073098259951</v>
      </c>
      <c r="L32">
        <f t="shared" si="0"/>
        <v>0.10502717185893072</v>
      </c>
      <c r="M32">
        <f t="shared" si="0"/>
        <v>4.486772263138035E-2</v>
      </c>
    </row>
    <row r="33" spans="1:13">
      <c r="A33">
        <v>4.2750000000000004</v>
      </c>
      <c r="B33" s="1">
        <v>16453000</v>
      </c>
      <c r="C33">
        <v>38.17</v>
      </c>
      <c r="E33" s="5">
        <f t="shared" si="1"/>
        <v>40.127736783060136</v>
      </c>
      <c r="F33" s="5">
        <f t="shared" si="2"/>
        <v>29.756175111195482</v>
      </c>
      <c r="H33" s="1">
        <f t="shared" si="3"/>
        <v>11895511.016559441</v>
      </c>
      <c r="I33" s="5">
        <f t="shared" si="4"/>
        <v>8820953.7148709428</v>
      </c>
      <c r="J33">
        <f t="shared" si="5"/>
        <v>14809200.072420606</v>
      </c>
      <c r="K33">
        <f t="shared" si="6"/>
        <v>36.558278297393848</v>
      </c>
      <c r="L33">
        <f t="shared" si="0"/>
        <v>9.9908826814525842E-2</v>
      </c>
      <c r="M33">
        <f t="shared" si="0"/>
        <v>4.2224828467543982E-2</v>
      </c>
    </row>
    <row r="34" spans="1:13">
      <c r="A34">
        <v>2.6749999999999998</v>
      </c>
      <c r="B34" s="1">
        <v>13484000</v>
      </c>
      <c r="C34">
        <v>39.6</v>
      </c>
      <c r="E34" s="5">
        <f t="shared" si="1"/>
        <v>47.680549688468382</v>
      </c>
      <c r="F34" s="5">
        <f t="shared" si="2"/>
        <v>37.296789041907495</v>
      </c>
      <c r="H34" s="1">
        <f t="shared" si="3"/>
        <v>9626159.074506158</v>
      </c>
      <c r="I34" s="5">
        <f t="shared" si="4"/>
        <v>7529796.2509129886</v>
      </c>
      <c r="J34">
        <f t="shared" si="5"/>
        <v>12221324.400733357</v>
      </c>
      <c r="K34">
        <f t="shared" si="6"/>
        <v>38.0333100927662</v>
      </c>
      <c r="L34">
        <f t="shared" ref="L34:M65" si="7">ABS((J34-B34)/B34)</f>
        <v>9.3642509586668851E-2</v>
      </c>
      <c r="M34">
        <f t="shared" si="7"/>
        <v>3.9562876445298011E-2</v>
      </c>
    </row>
    <row r="35" spans="1:13">
      <c r="A35">
        <v>1.66</v>
      </c>
      <c r="B35" s="1">
        <v>10973000</v>
      </c>
      <c r="C35">
        <v>41.11</v>
      </c>
      <c r="E35" s="5">
        <f t="shared" si="1"/>
        <v>57.134705753313341</v>
      </c>
      <c r="F35" s="5">
        <f t="shared" si="2"/>
        <v>47.352478510458504</v>
      </c>
      <c r="H35" s="1">
        <f t="shared" si="3"/>
        <v>7676066.3213722305</v>
      </c>
      <c r="I35" s="5">
        <f t="shared" si="4"/>
        <v>6361820.9061408164</v>
      </c>
      <c r="J35">
        <f t="shared" si="5"/>
        <v>9969692.0419798009</v>
      </c>
      <c r="K35">
        <f t="shared" si="6"/>
        <v>39.651484103268153</v>
      </c>
      <c r="L35">
        <f t="shared" si="7"/>
        <v>9.1434243873161319E-2</v>
      </c>
      <c r="M35">
        <f t="shared" si="7"/>
        <v>3.5478372579222726E-2</v>
      </c>
    </row>
    <row r="36" spans="1:13">
      <c r="A36">
        <v>1.0349999999999999</v>
      </c>
      <c r="B36" s="1">
        <v>8843600</v>
      </c>
      <c r="C36">
        <v>42.69</v>
      </c>
      <c r="E36" s="5">
        <f t="shared" si="1"/>
        <v>68.729401323430068</v>
      </c>
      <c r="F36" s="5">
        <f t="shared" si="2"/>
        <v>60.529828651175137</v>
      </c>
      <c r="H36" s="1">
        <f t="shared" si="3"/>
        <v>6062197.6480439352</v>
      </c>
      <c r="I36" s="5">
        <f t="shared" si="4"/>
        <v>5338963.7887121253</v>
      </c>
      <c r="J36">
        <f t="shared" si="5"/>
        <v>8078042.7493996806</v>
      </c>
      <c r="K36">
        <f t="shared" si="6"/>
        <v>41.370299718082656</v>
      </c>
      <c r="L36">
        <f t="shared" si="7"/>
        <v>8.6566245714451054E-2</v>
      </c>
      <c r="M36">
        <f t="shared" si="7"/>
        <v>3.0913569499117874E-2</v>
      </c>
    </row>
    <row r="37" spans="1:13">
      <c r="A37">
        <v>0.64500000000000002</v>
      </c>
      <c r="B37" s="1">
        <v>7041200</v>
      </c>
      <c r="C37">
        <v>44.36</v>
      </c>
      <c r="E37" s="5">
        <f t="shared" si="1"/>
        <v>83.185919610750517</v>
      </c>
      <c r="F37" s="5">
        <f t="shared" si="2"/>
        <v>78.129784795145369</v>
      </c>
      <c r="H37" s="1">
        <f t="shared" si="3"/>
        <v>4725250.6038597813</v>
      </c>
      <c r="I37" s="5">
        <f t="shared" si="4"/>
        <v>4438044.4973163959</v>
      </c>
      <c r="J37">
        <f t="shared" si="5"/>
        <v>6482609.9859113507</v>
      </c>
      <c r="K37">
        <f t="shared" si="6"/>
        <v>43.204760175316594</v>
      </c>
      <c r="L37">
        <f t="shared" si="7"/>
        <v>7.9331650015430508E-2</v>
      </c>
      <c r="M37">
        <f t="shared" si="7"/>
        <v>2.604237657086127E-2</v>
      </c>
    </row>
    <row r="38" spans="1:13">
      <c r="A38">
        <v>0.40250000000000002</v>
      </c>
      <c r="B38" s="1">
        <v>5577200</v>
      </c>
      <c r="C38">
        <v>46.07</v>
      </c>
      <c r="E38" s="5">
        <f t="shared" si="1"/>
        <v>101.25258422730215</v>
      </c>
      <c r="F38" s="5">
        <f t="shared" si="2"/>
        <v>101.75714952978461</v>
      </c>
      <c r="H38" s="1">
        <f t="shared" si="3"/>
        <v>3635167.8561796197</v>
      </c>
      <c r="I38" s="5">
        <f t="shared" si="4"/>
        <v>3653282.7475962206</v>
      </c>
      <c r="J38">
        <f t="shared" si="5"/>
        <v>5153728.7643497232</v>
      </c>
      <c r="K38">
        <f t="shared" si="6"/>
        <v>45.14240402299135</v>
      </c>
      <c r="L38">
        <f t="shared" si="7"/>
        <v>7.5929003021278918E-2</v>
      </c>
      <c r="M38">
        <f t="shared" si="7"/>
        <v>2.0134490492916216E-2</v>
      </c>
    </row>
    <row r="39" spans="1:13">
      <c r="A39">
        <v>0.25</v>
      </c>
      <c r="B39" s="1">
        <v>4418900</v>
      </c>
      <c r="C39">
        <v>47.75</v>
      </c>
      <c r="E39" s="5">
        <f t="shared" si="1"/>
        <v>124.28728193196864</v>
      </c>
      <c r="F39" s="5">
        <f t="shared" si="2"/>
        <v>134.22515419544149</v>
      </c>
      <c r="H39" s="1">
        <f t="shared" si="3"/>
        <v>2747750.0860360367</v>
      </c>
      <c r="I39" s="5">
        <f t="shared" si="4"/>
        <v>2967457.1143216798</v>
      </c>
      <c r="J39">
        <f t="shared" si="5"/>
        <v>4044246.8100561565</v>
      </c>
      <c r="K39">
        <f t="shared" si="6"/>
        <v>47.201510705411067</v>
      </c>
      <c r="L39">
        <f t="shared" si="7"/>
        <v>8.4784265302189118E-2</v>
      </c>
      <c r="M39">
        <f t="shared" si="7"/>
        <v>1.1486686797673985E-2</v>
      </c>
    </row>
    <row r="40" spans="1:13">
      <c r="A40">
        <v>50</v>
      </c>
      <c r="B40" s="1">
        <v>43311000</v>
      </c>
      <c r="C40">
        <v>33.01</v>
      </c>
      <c r="E40" s="5">
        <f t="shared" si="1"/>
        <v>17.486786476085982</v>
      </c>
      <c r="F40" s="5">
        <f t="shared" si="2"/>
        <v>10.296874999335866</v>
      </c>
      <c r="H40" s="1">
        <f t="shared" si="3"/>
        <v>31414804.69445068</v>
      </c>
      <c r="I40" s="5">
        <f t="shared" si="4"/>
        <v>18498213.923391517</v>
      </c>
      <c r="J40">
        <f t="shared" si="5"/>
        <v>36456465.43956279</v>
      </c>
      <c r="K40">
        <f t="shared" si="6"/>
        <v>30.491170604752551</v>
      </c>
      <c r="L40">
        <f t="shared" si="7"/>
        <v>0.15826313316333518</v>
      </c>
      <c r="M40">
        <f t="shared" si="7"/>
        <v>7.6305040752724859E-2</v>
      </c>
    </row>
    <row r="41" spans="1:13">
      <c r="A41">
        <v>31.2</v>
      </c>
      <c r="B41" s="1">
        <v>35922000</v>
      </c>
      <c r="C41">
        <v>34.58</v>
      </c>
      <c r="E41" s="5">
        <f t="shared" si="1"/>
        <v>20.330107712773835</v>
      </c>
      <c r="F41" s="5">
        <f t="shared" si="2"/>
        <v>12.44187653731411</v>
      </c>
      <c r="H41" s="1">
        <f t="shared" si="3"/>
        <v>26474592.193379175</v>
      </c>
      <c r="I41" s="5">
        <f t="shared" si="4"/>
        <v>16202255.890597112</v>
      </c>
      <c r="J41">
        <f t="shared" si="5"/>
        <v>31038961.447672866</v>
      </c>
      <c r="K41">
        <f t="shared" si="6"/>
        <v>31.46632597744895</v>
      </c>
      <c r="L41">
        <f t="shared" si="7"/>
        <v>0.13593448450328863</v>
      </c>
      <c r="M41">
        <f t="shared" si="7"/>
        <v>9.0042626447398744E-2</v>
      </c>
    </row>
    <row r="42" spans="1:13">
      <c r="A42">
        <v>19.399999999999999</v>
      </c>
      <c r="B42" s="1">
        <v>29728000</v>
      </c>
      <c r="C42">
        <v>35.869999999999997</v>
      </c>
      <c r="E42" s="5">
        <f t="shared" si="1"/>
        <v>23.754440710978475</v>
      </c>
      <c r="F42" s="5">
        <f t="shared" si="2"/>
        <v>15.150110670323194</v>
      </c>
      <c r="H42" s="1">
        <f t="shared" si="3"/>
        <v>22139043.713082109</v>
      </c>
      <c r="I42" s="5">
        <f t="shared" si="4"/>
        <v>14119842.53678103</v>
      </c>
      <c r="J42">
        <f t="shared" si="5"/>
        <v>26258469.296462264</v>
      </c>
      <c r="K42">
        <f t="shared" si="6"/>
        <v>32.528922082077671</v>
      </c>
      <c r="L42">
        <f t="shared" si="7"/>
        <v>0.11670918674440717</v>
      </c>
      <c r="M42">
        <f t="shared" si="7"/>
        <v>9.314407354118559E-2</v>
      </c>
    </row>
    <row r="43" spans="1:13">
      <c r="A43">
        <v>12.1</v>
      </c>
      <c r="B43" s="1">
        <v>24500000</v>
      </c>
      <c r="C43">
        <v>37.090000000000003</v>
      </c>
      <c r="E43" s="5">
        <f t="shared" si="1"/>
        <v>27.841002177372189</v>
      </c>
      <c r="F43" s="5">
        <f t="shared" si="2"/>
        <v>18.549753246007814</v>
      </c>
      <c r="H43" s="1">
        <f t="shared" si="3"/>
        <v>18403321.096318662</v>
      </c>
      <c r="I43" s="5">
        <f t="shared" si="4"/>
        <v>12261665.836196654</v>
      </c>
      <c r="J43">
        <f t="shared" si="5"/>
        <v>22114037.995191194</v>
      </c>
      <c r="K43">
        <f t="shared" si="6"/>
        <v>33.674513810120608</v>
      </c>
      <c r="L43">
        <f t="shared" si="7"/>
        <v>9.7386204277910449E-2</v>
      </c>
      <c r="M43">
        <f t="shared" si="7"/>
        <v>9.2086443512520766E-2</v>
      </c>
    </row>
    <row r="44" spans="1:13">
      <c r="A44">
        <v>7.53</v>
      </c>
      <c r="B44" s="1">
        <v>20114000</v>
      </c>
      <c r="C44">
        <v>38.270000000000003</v>
      </c>
      <c r="E44" s="5">
        <f t="shared" si="1"/>
        <v>32.797940434685493</v>
      </c>
      <c r="F44" s="5">
        <f t="shared" si="2"/>
        <v>22.901385808441908</v>
      </c>
      <c r="H44" s="1">
        <f t="shared" si="3"/>
        <v>15163621.694760455</v>
      </c>
      <c r="I44" s="5">
        <f t="shared" si="4"/>
        <v>10588102.365041049</v>
      </c>
      <c r="J44">
        <f t="shared" si="5"/>
        <v>18494413.605042953</v>
      </c>
      <c r="K44">
        <f t="shared" si="6"/>
        <v>34.92493409761547</v>
      </c>
      <c r="L44">
        <f t="shared" si="7"/>
        <v>8.0520353731582325E-2</v>
      </c>
      <c r="M44">
        <f t="shared" si="7"/>
        <v>8.740700032360943E-2</v>
      </c>
    </row>
    <row r="45" spans="1:13">
      <c r="A45">
        <v>4.6900000000000004</v>
      </c>
      <c r="B45" s="1">
        <v>16419000</v>
      </c>
      <c r="C45">
        <v>39.54</v>
      </c>
      <c r="E45" s="5">
        <f t="shared" si="1"/>
        <v>38.806227301369951</v>
      </c>
      <c r="F45" s="5">
        <f t="shared" si="2"/>
        <v>28.485237471640879</v>
      </c>
      <c r="H45" s="1">
        <f t="shared" si="3"/>
        <v>12389047.612652367</v>
      </c>
      <c r="I45" s="5">
        <f t="shared" si="4"/>
        <v>9094029.1761216838</v>
      </c>
      <c r="J45">
        <f t="shared" si="5"/>
        <v>15368469.91098072</v>
      </c>
      <c r="K45">
        <f t="shared" si="6"/>
        <v>36.280076281731887</v>
      </c>
      <c r="L45">
        <f t="shared" si="7"/>
        <v>6.3982586577701436E-2</v>
      </c>
      <c r="M45">
        <f t="shared" si="7"/>
        <v>8.2446224538900159E-2</v>
      </c>
    </row>
    <row r="46" spans="1:13">
      <c r="A46">
        <v>2.92</v>
      </c>
      <c r="B46" s="1">
        <v>13334000</v>
      </c>
      <c r="C46">
        <v>40.83</v>
      </c>
      <c r="E46" s="5">
        <f t="shared" si="1"/>
        <v>46.150121550411946</v>
      </c>
      <c r="F46" s="5">
        <f t="shared" si="2"/>
        <v>35.731938337003228</v>
      </c>
      <c r="H46" s="1">
        <f t="shared" si="3"/>
        <v>10022494.251322327</v>
      </c>
      <c r="I46" s="5">
        <f t="shared" si="4"/>
        <v>7759961.0692254398</v>
      </c>
      <c r="J46">
        <f t="shared" si="5"/>
        <v>12675463.968379363</v>
      </c>
      <c r="K46">
        <f t="shared" si="6"/>
        <v>37.748988107186165</v>
      </c>
      <c r="L46">
        <f t="shared" si="7"/>
        <v>4.93877329848985E-2</v>
      </c>
      <c r="M46">
        <f t="shared" si="7"/>
        <v>7.5459512437272447E-2</v>
      </c>
    </row>
    <row r="47" spans="1:13">
      <c r="A47">
        <v>1.82</v>
      </c>
      <c r="B47" s="1">
        <v>10741000</v>
      </c>
      <c r="C47">
        <v>42.15</v>
      </c>
      <c r="E47" s="5">
        <f t="shared" si="1"/>
        <v>55.151734709704492</v>
      </c>
      <c r="F47" s="5">
        <f t="shared" si="2"/>
        <v>45.189678660846262</v>
      </c>
      <c r="H47" s="1">
        <f t="shared" si="3"/>
        <v>8025899.1527368575</v>
      </c>
      <c r="I47" s="5">
        <f t="shared" si="4"/>
        <v>6576181.2495213924</v>
      </c>
      <c r="J47">
        <f t="shared" si="5"/>
        <v>10375992.339841956</v>
      </c>
      <c r="K47">
        <f t="shared" si="6"/>
        <v>39.33016351460838</v>
      </c>
      <c r="L47">
        <f t="shared" si="7"/>
        <v>3.39826515369187E-2</v>
      </c>
      <c r="M47">
        <f t="shared" si="7"/>
        <v>6.6900035240607808E-2</v>
      </c>
    </row>
    <row r="48" spans="1:13">
      <c r="A48">
        <v>1.1299999999999999</v>
      </c>
      <c r="B48" s="1">
        <v>8607200</v>
      </c>
      <c r="C48">
        <v>43.53</v>
      </c>
      <c r="E48" s="5">
        <f t="shared" si="1"/>
        <v>66.379680289814928</v>
      </c>
      <c r="F48" s="5">
        <f t="shared" si="2"/>
        <v>57.788629832579261</v>
      </c>
      <c r="H48" s="1">
        <f t="shared" si="3"/>
        <v>6340074.0563417813</v>
      </c>
      <c r="I48" s="5">
        <f t="shared" si="4"/>
        <v>5519523.3112517903</v>
      </c>
      <c r="J48">
        <f t="shared" si="5"/>
        <v>8406050.0012401808</v>
      </c>
      <c r="K48">
        <f t="shared" si="6"/>
        <v>41.042084083780956</v>
      </c>
      <c r="L48">
        <f t="shared" si="7"/>
        <v>2.3369969183918021E-2</v>
      </c>
      <c r="M48">
        <f t="shared" si="7"/>
        <v>5.7154052750265215E-2</v>
      </c>
    </row>
    <row r="49" spans="1:13">
      <c r="A49">
        <v>0.70699999999999996</v>
      </c>
      <c r="B49" s="1">
        <v>6844300</v>
      </c>
      <c r="C49">
        <v>44.97</v>
      </c>
      <c r="E49" s="5">
        <f t="shared" si="1"/>
        <v>80.12199789536308</v>
      </c>
      <c r="F49" s="5">
        <f t="shared" si="2"/>
        <v>74.297814563012125</v>
      </c>
      <c r="H49" s="1">
        <f t="shared" si="3"/>
        <v>4964587.0076758014</v>
      </c>
      <c r="I49" s="5">
        <f t="shared" si="4"/>
        <v>4603704.0334410202</v>
      </c>
      <c r="J49">
        <f t="shared" si="5"/>
        <v>6770614.0773422085</v>
      </c>
      <c r="K49">
        <f t="shared" si="6"/>
        <v>42.840024415066573</v>
      </c>
      <c r="L49">
        <f t="shared" si="7"/>
        <v>1.0766027593441481E-2</v>
      </c>
      <c r="M49">
        <f t="shared" si="7"/>
        <v>4.7364367020979015E-2</v>
      </c>
    </row>
    <row r="50" spans="1:13">
      <c r="A50">
        <v>0.441</v>
      </c>
      <c r="B50" s="1">
        <v>5407200</v>
      </c>
      <c r="C50">
        <v>46.47</v>
      </c>
      <c r="E50" s="5">
        <f t="shared" si="1"/>
        <v>97.421919618537004</v>
      </c>
      <c r="F50" s="5">
        <f t="shared" si="2"/>
        <v>96.605474059608582</v>
      </c>
      <c r="H50" s="1">
        <f t="shared" si="3"/>
        <v>3828931.9892135393</v>
      </c>
      <c r="I50" s="5">
        <f t="shared" si="4"/>
        <v>3796843.5790254329</v>
      </c>
      <c r="J50">
        <f t="shared" si="5"/>
        <v>5392285.3542453973</v>
      </c>
      <c r="K50">
        <f t="shared" si="6"/>
        <v>44.75890719474733</v>
      </c>
      <c r="L50">
        <f t="shared" si="7"/>
        <v>2.758293711089425E-3</v>
      </c>
      <c r="M50">
        <f t="shared" si="7"/>
        <v>3.6821450511139851E-2</v>
      </c>
    </row>
    <row r="51" spans="1:13">
      <c r="A51">
        <v>0.27400000000000002</v>
      </c>
      <c r="B51" s="1">
        <v>4239600</v>
      </c>
      <c r="C51">
        <v>48.02</v>
      </c>
      <c r="E51" s="5">
        <f t="shared" si="1"/>
        <v>119.41751266948617</v>
      </c>
      <c r="F51" s="5">
        <f t="shared" si="2"/>
        <v>127.15615801660709</v>
      </c>
      <c r="H51" s="1">
        <f t="shared" si="3"/>
        <v>2903366.152931666</v>
      </c>
      <c r="I51" s="5">
        <f t="shared" si="4"/>
        <v>3091513.7743995362</v>
      </c>
      <c r="J51">
        <f t="shared" si="5"/>
        <v>4241107.4538723128</v>
      </c>
      <c r="K51">
        <f t="shared" si="6"/>
        <v>46.797621870641166</v>
      </c>
      <c r="L51">
        <f t="shared" si="7"/>
        <v>3.5556511753769026E-4</v>
      </c>
      <c r="M51">
        <f t="shared" si="7"/>
        <v>2.5455604526423099E-2</v>
      </c>
    </row>
    <row r="52" spans="1:13">
      <c r="A52">
        <v>0.17100000000000001</v>
      </c>
      <c r="B52" s="1">
        <v>3295000</v>
      </c>
      <c r="C52">
        <v>49.61</v>
      </c>
      <c r="E52" s="5">
        <f t="shared" si="1"/>
        <v>147.06093941548716</v>
      </c>
      <c r="F52" s="5">
        <f t="shared" si="2"/>
        <v>168.6422274658853</v>
      </c>
      <c r="H52" s="1">
        <f t="shared" si="3"/>
        <v>2173048.8147303089</v>
      </c>
      <c r="I52" s="5">
        <f t="shared" si="4"/>
        <v>2491945.1348862257</v>
      </c>
      <c r="J52">
        <f t="shared" si="5"/>
        <v>3306347.1848074165</v>
      </c>
      <c r="K52">
        <f t="shared" si="6"/>
        <v>48.910622851040593</v>
      </c>
      <c r="L52">
        <f t="shared" si="7"/>
        <v>3.4437586668942389E-3</v>
      </c>
      <c r="M52">
        <f t="shared" si="7"/>
        <v>1.409750350653914E-2</v>
      </c>
    </row>
    <row r="53" spans="1:13">
      <c r="A53">
        <v>0.107</v>
      </c>
      <c r="B53" s="1">
        <v>2533300</v>
      </c>
      <c r="C53">
        <v>51.25</v>
      </c>
      <c r="E53" s="5">
        <f t="shared" si="1"/>
        <v>182.08469817282977</v>
      </c>
      <c r="F53" s="5">
        <f t="shared" si="2"/>
        <v>225.59975036065094</v>
      </c>
      <c r="H53" s="1">
        <f t="shared" si="3"/>
        <v>1602728.8657958389</v>
      </c>
      <c r="I53" s="5">
        <f t="shared" si="4"/>
        <v>1985752.9800563103</v>
      </c>
      <c r="J53">
        <f t="shared" si="5"/>
        <v>2551853.1923011821</v>
      </c>
      <c r="K53">
        <f t="shared" si="6"/>
        <v>51.092517763224386</v>
      </c>
      <c r="L53">
        <f t="shared" si="7"/>
        <v>7.3237249047416715E-3</v>
      </c>
      <c r="M53">
        <f t="shared" si="7"/>
        <v>3.0728241322071051E-3</v>
      </c>
    </row>
    <row r="54" spans="1:13">
      <c r="A54">
        <v>6.6400000000000001E-2</v>
      </c>
      <c r="B54" s="1">
        <v>1932000</v>
      </c>
      <c r="C54">
        <v>52.92</v>
      </c>
      <c r="E54" s="5">
        <f t="shared" si="1"/>
        <v>227.83559551808776</v>
      </c>
      <c r="F54" s="5">
        <f t="shared" si="2"/>
        <v>306.57770773182591</v>
      </c>
      <c r="H54" s="1">
        <f t="shared" si="3"/>
        <v>1155298.4084374134</v>
      </c>
      <c r="I54" s="5">
        <f t="shared" si="4"/>
        <v>1554580.3411427436</v>
      </c>
      <c r="J54">
        <f t="shared" si="5"/>
        <v>1936862.0109872334</v>
      </c>
      <c r="K54">
        <f t="shared" si="6"/>
        <v>53.381828464388768</v>
      </c>
      <c r="L54">
        <f t="shared" si="7"/>
        <v>2.516568833971724E-3</v>
      </c>
      <c r="M54">
        <f t="shared" si="7"/>
        <v>8.7269173164921804E-3</v>
      </c>
    </row>
    <row r="55" spans="1:13">
      <c r="A55">
        <v>4.1399999999999999E-2</v>
      </c>
      <c r="B55" s="1">
        <v>1455900</v>
      </c>
      <c r="C55">
        <v>54.63</v>
      </c>
      <c r="E55" s="5">
        <f t="shared" si="1"/>
        <v>286.34932349165803</v>
      </c>
      <c r="F55" s="5">
        <f t="shared" si="2"/>
        <v>419.7912763010433</v>
      </c>
      <c r="H55" s="1">
        <f t="shared" si="3"/>
        <v>820408.12672283198</v>
      </c>
      <c r="I55" s="5">
        <f t="shared" si="4"/>
        <v>1202727.3904656486</v>
      </c>
      <c r="J55">
        <f t="shared" si="5"/>
        <v>1455892.3964940456</v>
      </c>
      <c r="K55">
        <f t="shared" si="6"/>
        <v>55.701198736049079</v>
      </c>
      <c r="L55">
        <f t="shared" si="7"/>
        <v>5.22254684688455E-6</v>
      </c>
      <c r="M55">
        <f t="shared" si="7"/>
        <v>1.9608250705639329E-2</v>
      </c>
    </row>
    <row r="56" spans="1:13">
      <c r="A56">
        <v>2.58E-2</v>
      </c>
      <c r="B56" s="1">
        <v>1083600</v>
      </c>
      <c r="C56">
        <v>56.37</v>
      </c>
      <c r="E56" s="5">
        <f t="shared" si="1"/>
        <v>362.32205356220129</v>
      </c>
      <c r="F56" s="5">
        <f t="shared" si="2"/>
        <v>581.14096652592491</v>
      </c>
      <c r="H56" s="1">
        <f t="shared" si="3"/>
        <v>571537.5271199675</v>
      </c>
      <c r="I56" s="5">
        <f t="shared" si="4"/>
        <v>916708.9545083805</v>
      </c>
      <c r="J56">
        <f t="shared" si="5"/>
        <v>1080282.5797828343</v>
      </c>
      <c r="K56">
        <f t="shared" si="6"/>
        <v>58.057833611061952</v>
      </c>
      <c r="L56">
        <f t="shared" si="7"/>
        <v>3.0614804514264705E-3</v>
      </c>
      <c r="M56">
        <f t="shared" si="7"/>
        <v>2.9942054480432044E-2</v>
      </c>
    </row>
    <row r="57" spans="1:13">
      <c r="A57">
        <v>1.61E-2</v>
      </c>
      <c r="B57">
        <v>802110</v>
      </c>
      <c r="C57">
        <v>58.09</v>
      </c>
      <c r="E57" s="5">
        <f t="shared" si="1"/>
        <v>461.02319362886573</v>
      </c>
      <c r="F57" s="5">
        <f t="shared" si="2"/>
        <v>812.30746807724972</v>
      </c>
      <c r="H57" s="1">
        <f t="shared" si="3"/>
        <v>390965.96007163782</v>
      </c>
      <c r="I57" s="5">
        <f t="shared" si="4"/>
        <v>688868.96260114445</v>
      </c>
      <c r="J57">
        <f t="shared" si="5"/>
        <v>792082.59011918353</v>
      </c>
      <c r="K57">
        <f t="shared" si="6"/>
        <v>60.423024522202979</v>
      </c>
      <c r="L57">
        <f t="shared" si="7"/>
        <v>1.2501290198123039E-2</v>
      </c>
      <c r="M57">
        <f t="shared" si="7"/>
        <v>4.0162240010380025E-2</v>
      </c>
    </row>
    <row r="58" spans="1:13">
      <c r="A58">
        <v>0.01</v>
      </c>
      <c r="B58">
        <v>593440</v>
      </c>
      <c r="C58">
        <v>59.77</v>
      </c>
      <c r="E58" s="5">
        <f t="shared" si="1"/>
        <v>591.59996179853977</v>
      </c>
      <c r="F58" s="5">
        <f t="shared" si="2"/>
        <v>1151.4070863361751</v>
      </c>
      <c r="H58" s="1">
        <f t="shared" si="3"/>
        <v>261185.56366319823</v>
      </c>
      <c r="I58" s="5">
        <f t="shared" si="4"/>
        <v>508334.90241658245</v>
      </c>
      <c r="J58">
        <f t="shared" si="5"/>
        <v>571508.76780758053</v>
      </c>
      <c r="K58">
        <f t="shared" si="6"/>
        <v>62.805625562908943</v>
      </c>
      <c r="L58">
        <f t="shared" si="7"/>
        <v>3.6956107091566916E-2</v>
      </c>
      <c r="M58">
        <f t="shared" si="7"/>
        <v>5.0788448434146566E-2</v>
      </c>
    </row>
    <row r="59" spans="1:13">
      <c r="A59">
        <v>2.5</v>
      </c>
      <c r="B59" s="1">
        <v>12727000</v>
      </c>
      <c r="C59">
        <v>43.75</v>
      </c>
      <c r="E59" s="5">
        <f t="shared" si="1"/>
        <v>48.902876677954694</v>
      </c>
      <c r="F59" s="5">
        <f t="shared" si="2"/>
        <v>38.559603204776906</v>
      </c>
      <c r="H59" s="1">
        <f t="shared" si="3"/>
        <v>9328545.2839259561</v>
      </c>
      <c r="I59" s="5">
        <f t="shared" si="4"/>
        <v>7355497.8574119741</v>
      </c>
      <c r="J59">
        <f t="shared" si="5"/>
        <v>11879608.825405378</v>
      </c>
      <c r="K59">
        <f t="shared" si="6"/>
        <v>38.25555161014902</v>
      </c>
      <c r="L59">
        <f t="shared" si="7"/>
        <v>6.6582161907332613E-2</v>
      </c>
      <c r="M59">
        <f t="shared" si="7"/>
        <v>0.12558739176802242</v>
      </c>
    </row>
    <row r="60" spans="1:13">
      <c r="A60">
        <v>1.56</v>
      </c>
      <c r="B60" s="1">
        <v>10324000</v>
      </c>
      <c r="C60">
        <v>45.18</v>
      </c>
      <c r="E60" s="5">
        <f t="shared" si="1"/>
        <v>58.52086142910651</v>
      </c>
      <c r="F60" s="5">
        <f t="shared" si="2"/>
        <v>48.880619852046117</v>
      </c>
      <c r="H60" s="1">
        <f t="shared" si="3"/>
        <v>7446633.5355467014</v>
      </c>
      <c r="I60" s="5">
        <f t="shared" si="4"/>
        <v>6219936.8590892926</v>
      </c>
      <c r="J60">
        <f t="shared" si="5"/>
        <v>9702575.2016558126</v>
      </c>
      <c r="K60">
        <f t="shared" si="6"/>
        <v>39.870937294776397</v>
      </c>
      <c r="L60">
        <f t="shared" si="7"/>
        <v>6.0192250905093711E-2</v>
      </c>
      <c r="M60">
        <f t="shared" si="7"/>
        <v>0.11750913468843743</v>
      </c>
    </row>
    <row r="61" spans="1:13">
      <c r="A61">
        <v>0.97</v>
      </c>
      <c r="B61" s="1">
        <v>8184700</v>
      </c>
      <c r="C61">
        <v>46.5</v>
      </c>
      <c r="E61" s="5">
        <f t="shared" si="1"/>
        <v>70.527417444782671</v>
      </c>
      <c r="F61" s="5">
        <f t="shared" si="2"/>
        <v>62.650740560339848</v>
      </c>
      <c r="H61" s="1">
        <f t="shared" si="3"/>
        <v>5863139.4090200812</v>
      </c>
      <c r="I61" s="5">
        <f t="shared" si="4"/>
        <v>5208329.4595497055</v>
      </c>
      <c r="J61">
        <f t="shared" si="5"/>
        <v>7842391.1843785038</v>
      </c>
      <c r="K61">
        <f t="shared" si="6"/>
        <v>41.615246569018602</v>
      </c>
      <c r="L61">
        <f t="shared" si="7"/>
        <v>4.1823013136889096E-2</v>
      </c>
      <c r="M61">
        <f t="shared" si="7"/>
        <v>0.10504846088132039</v>
      </c>
    </row>
    <row r="62" spans="1:13">
      <c r="A62">
        <v>0.60499999999999998</v>
      </c>
      <c r="B62" s="1">
        <v>6414600</v>
      </c>
      <c r="C62">
        <v>47.8</v>
      </c>
      <c r="E62" s="5">
        <f t="shared" si="1"/>
        <v>85.404108100747266</v>
      </c>
      <c r="F62" s="5">
        <f t="shared" si="2"/>
        <v>80.936812018995028</v>
      </c>
      <c r="H62" s="1">
        <f t="shared" si="3"/>
        <v>4563753.6775158765</v>
      </c>
      <c r="I62" s="5">
        <f t="shared" si="4"/>
        <v>4325034.0260255914</v>
      </c>
      <c r="J62">
        <f t="shared" si="5"/>
        <v>6287588.3258463116</v>
      </c>
      <c r="K62">
        <f t="shared" si="6"/>
        <v>43.461619061619977</v>
      </c>
      <c r="L62">
        <f t="shared" si="7"/>
        <v>1.9800404413944497E-2</v>
      </c>
      <c r="M62">
        <f t="shared" si="7"/>
        <v>9.076110749748996E-2</v>
      </c>
    </row>
    <row r="63" spans="1:13">
      <c r="A63">
        <v>0.3765</v>
      </c>
      <c r="B63" s="1">
        <v>4980000</v>
      </c>
      <c r="C63">
        <v>49.16</v>
      </c>
      <c r="E63" s="5">
        <f t="shared" si="1"/>
        <v>104.16358940672198</v>
      </c>
      <c r="F63" s="5">
        <f t="shared" si="2"/>
        <v>105.72098903681173</v>
      </c>
      <c r="H63" s="1">
        <f t="shared" si="3"/>
        <v>3498530.9932920351</v>
      </c>
      <c r="I63" s="5">
        <f t="shared" si="4"/>
        <v>3550839.2029634165</v>
      </c>
      <c r="J63">
        <f t="shared" si="5"/>
        <v>4984794.6955042016</v>
      </c>
      <c r="K63">
        <f t="shared" si="6"/>
        <v>45.425142184394524</v>
      </c>
      <c r="L63">
        <f t="shared" si="7"/>
        <v>9.6279026188786669E-4</v>
      </c>
      <c r="M63">
        <f t="shared" si="7"/>
        <v>7.5973511301982766E-2</v>
      </c>
    </row>
    <row r="64" spans="1:13">
      <c r="A64">
        <v>0.23449999999999999</v>
      </c>
      <c r="B64" s="1">
        <v>3834300</v>
      </c>
      <c r="C64">
        <v>50.54</v>
      </c>
      <c r="E64" s="5">
        <f t="shared" si="1"/>
        <v>127.82355282423441</v>
      </c>
      <c r="F64" s="5">
        <f t="shared" si="2"/>
        <v>139.42438895509969</v>
      </c>
      <c r="H64" s="1">
        <f t="shared" si="3"/>
        <v>2643134.9335297206</v>
      </c>
      <c r="I64" s="5">
        <f t="shared" si="4"/>
        <v>2883016.9784123786</v>
      </c>
      <c r="J64">
        <f t="shared" si="5"/>
        <v>3911259.2824637955</v>
      </c>
      <c r="K64">
        <f t="shared" si="6"/>
        <v>47.485564271928183</v>
      </c>
      <c r="L64">
        <f t="shared" si="7"/>
        <v>2.0071273104294265E-2</v>
      </c>
      <c r="M64">
        <f t="shared" si="7"/>
        <v>6.0436005699877643E-2</v>
      </c>
    </row>
    <row r="65" spans="1:13">
      <c r="A65">
        <v>0.14599999999999999</v>
      </c>
      <c r="B65" s="1">
        <v>2926100</v>
      </c>
      <c r="C65">
        <v>51.98</v>
      </c>
      <c r="E65" s="5">
        <f t="shared" si="1"/>
        <v>157.9267773010061</v>
      </c>
      <c r="F65" s="5">
        <f t="shared" si="2"/>
        <v>185.81180036922689</v>
      </c>
      <c r="H65" s="1">
        <f t="shared" si="3"/>
        <v>1964740.939230901</v>
      </c>
      <c r="I65" s="5">
        <f t="shared" si="4"/>
        <v>2311653.9032630138</v>
      </c>
      <c r="J65">
        <f t="shared" si="5"/>
        <v>3033801.3657392026</v>
      </c>
      <c r="K65">
        <f t="shared" si="6"/>
        <v>49.637836002257515</v>
      </c>
      <c r="L65">
        <f t="shared" si="7"/>
        <v>3.6807137739380949E-2</v>
      </c>
      <c r="M65">
        <f t="shared" si="7"/>
        <v>4.5058945704934239E-2</v>
      </c>
    </row>
    <row r="66" spans="1:13">
      <c r="A66">
        <v>9.0999999999999998E-2</v>
      </c>
      <c r="B66" s="1">
        <v>2218900</v>
      </c>
      <c r="C66">
        <v>53.45</v>
      </c>
      <c r="E66" s="5">
        <f t="shared" si="1"/>
        <v>196.33094619609528</v>
      </c>
      <c r="F66" s="5">
        <f t="shared" si="2"/>
        <v>250.05407764410825</v>
      </c>
      <c r="H66" s="1">
        <f t="shared" si="3"/>
        <v>1437073.1427092503</v>
      </c>
      <c r="I66" s="5">
        <f t="shared" si="4"/>
        <v>1830307.4791294839</v>
      </c>
      <c r="J66">
        <f t="shared" si="5"/>
        <v>2327059.2355274428</v>
      </c>
      <c r="K66">
        <f t="shared" si="6"/>
        <v>51.862629229688345</v>
      </c>
      <c r="L66">
        <f t="shared" ref="L66:M81" si="8">ABS((J66-B66)/B66)</f>
        <v>4.8744529058291394E-2</v>
      </c>
      <c r="M66">
        <f t="shared" si="8"/>
        <v>2.9698237049797155E-2</v>
      </c>
    </row>
    <row r="67" spans="1:13">
      <c r="A67">
        <v>5.6500000000000002E-2</v>
      </c>
      <c r="B67" s="1">
        <v>1672800</v>
      </c>
      <c r="C67">
        <v>54.93</v>
      </c>
      <c r="E67" s="5">
        <f t="shared" ref="E67:E96" si="9">1+$P$2*(A67*$P$6)^(-$P$4)*COS($P$4*PI()/2)+$P$3*(A67*$P$8)^(-$P$5)*COS($P$5*PI()/2)</f>
        <v>246.16669791780549</v>
      </c>
      <c r="F67" s="5">
        <f t="shared" ref="F67:F96" si="10">$P$2*(A67*$P$6)^(-$P$4)*SIN($P$4*PI()/2)+$P$3*(A67*$P$8)^(-$P$5)*SIN($P$5*PI()/2)+($P$7*A67*$P$8)^-1</f>
        <v>340.93543064506292</v>
      </c>
      <c r="H67" s="1">
        <f t="shared" ref="H67:H96" si="11">$P$1*E67/(E67^2+F67^2)</f>
        <v>1029878.068240004</v>
      </c>
      <c r="I67" s="5">
        <f t="shared" ref="I67:I96" si="12">$P$1*F67/(E67^2+F67^2)</f>
        <v>1426358.3404143075</v>
      </c>
      <c r="J67">
        <f t="shared" ref="J67:J96" si="13">(H67^2+I67^2)^0.5</f>
        <v>1759302.9729728817</v>
      </c>
      <c r="K67">
        <f t="shared" ref="K67:K96" si="14">DEGREES(ATAN(I67/H67))</f>
        <v>54.169465512518457</v>
      </c>
      <c r="L67">
        <f t="shared" si="8"/>
        <v>5.1711485517026388E-2</v>
      </c>
      <c r="M67">
        <f t="shared" si="8"/>
        <v>1.3845521345012615E-2</v>
      </c>
    </row>
    <row r="68" spans="1:13">
      <c r="A68">
        <v>3.5349999999999999E-2</v>
      </c>
      <c r="B68" s="1">
        <v>1251100</v>
      </c>
      <c r="C68">
        <v>56.44</v>
      </c>
      <c r="E68" s="5">
        <f t="shared" si="9"/>
        <v>309.54743131438181</v>
      </c>
      <c r="F68" s="5">
        <f t="shared" si="10"/>
        <v>467.41846396561272</v>
      </c>
      <c r="H68" s="1">
        <f t="shared" si="11"/>
        <v>728631.75490381278</v>
      </c>
      <c r="I68" s="5">
        <f t="shared" si="12"/>
        <v>1100238.2873202204</v>
      </c>
      <c r="J68">
        <f t="shared" si="13"/>
        <v>1319631.9650340173</v>
      </c>
      <c r="K68">
        <f t="shared" si="14"/>
        <v>56.485520683548032</v>
      </c>
      <c r="L68">
        <f t="shared" si="8"/>
        <v>5.4777367943423659E-2</v>
      </c>
      <c r="M68">
        <f t="shared" si="8"/>
        <v>8.065323094974125E-4</v>
      </c>
    </row>
    <row r="69" spans="1:13">
      <c r="A69">
        <v>2.205E-2</v>
      </c>
      <c r="B69">
        <v>926970</v>
      </c>
      <c r="C69">
        <v>57.93</v>
      </c>
      <c r="E69" s="5">
        <f t="shared" si="9"/>
        <v>392.32578109505619</v>
      </c>
      <c r="F69" s="5">
        <f t="shared" si="10"/>
        <v>648.95477355231458</v>
      </c>
      <c r="H69" s="1">
        <f t="shared" si="11"/>
        <v>504727.62991798361</v>
      </c>
      <c r="I69" s="5">
        <f t="shared" si="12"/>
        <v>834881.16397749784</v>
      </c>
      <c r="J69">
        <f t="shared" si="13"/>
        <v>975590.35376896104</v>
      </c>
      <c r="K69">
        <f t="shared" si="14"/>
        <v>58.844928938446614</v>
      </c>
      <c r="L69">
        <f t="shared" si="8"/>
        <v>5.2450838504979704E-2</v>
      </c>
      <c r="M69">
        <f t="shared" si="8"/>
        <v>1.5793698229701614E-2</v>
      </c>
    </row>
    <row r="70" spans="1:13">
      <c r="A70">
        <v>1.37E-2</v>
      </c>
      <c r="B70">
        <v>682200</v>
      </c>
      <c r="C70">
        <v>59.45</v>
      </c>
      <c r="E70" s="5">
        <f t="shared" si="9"/>
        <v>501.35266231566027</v>
      </c>
      <c r="F70" s="5">
        <f t="shared" si="10"/>
        <v>913.18130023083449</v>
      </c>
      <c r="H70" s="1">
        <f t="shared" si="11"/>
        <v>341771.98599431745</v>
      </c>
      <c r="I70" s="5">
        <f t="shared" si="12"/>
        <v>622515.46668014291</v>
      </c>
      <c r="J70">
        <f t="shared" si="13"/>
        <v>710164.48564152804</v>
      </c>
      <c r="K70">
        <f t="shared" si="14"/>
        <v>61.232436333692867</v>
      </c>
      <c r="L70">
        <f t="shared" si="8"/>
        <v>4.0991623631674051E-2</v>
      </c>
      <c r="M70">
        <f t="shared" si="8"/>
        <v>2.9982108220233204E-2</v>
      </c>
    </row>
    <row r="71" spans="1:13">
      <c r="A71">
        <v>8.5500000000000003E-3</v>
      </c>
      <c r="B71">
        <v>498180</v>
      </c>
      <c r="C71">
        <v>60.98</v>
      </c>
      <c r="E71" s="5">
        <f t="shared" si="9"/>
        <v>642.9990970973613</v>
      </c>
      <c r="F71" s="5">
        <f t="shared" si="10"/>
        <v>1294.4136403106666</v>
      </c>
      <c r="H71" s="1">
        <f t="shared" si="11"/>
        <v>227722.60524415306</v>
      </c>
      <c r="I71" s="5">
        <f t="shared" si="12"/>
        <v>458425.59929828352</v>
      </c>
      <c r="J71">
        <f t="shared" si="13"/>
        <v>511870.70147760434</v>
      </c>
      <c r="K71">
        <f t="shared" si="14"/>
        <v>63.58414262204353</v>
      </c>
      <c r="L71">
        <f t="shared" si="8"/>
        <v>2.7481435379991842E-2</v>
      </c>
      <c r="M71">
        <f t="shared" si="8"/>
        <v>4.2704864251287847E-2</v>
      </c>
    </row>
    <row r="72" spans="1:13">
      <c r="A72">
        <v>5.3499999999999997E-3</v>
      </c>
      <c r="B72">
        <v>360420</v>
      </c>
      <c r="C72">
        <v>62.52</v>
      </c>
      <c r="E72" s="5">
        <f t="shared" si="9"/>
        <v>828.06229680246702</v>
      </c>
      <c r="F72" s="5">
        <f t="shared" si="10"/>
        <v>1850.0107219457609</v>
      </c>
      <c r="H72" s="1">
        <f t="shared" si="11"/>
        <v>149119.12920511395</v>
      </c>
      <c r="I72" s="5">
        <f t="shared" si="12"/>
        <v>333153.66360954463</v>
      </c>
      <c r="J72">
        <f t="shared" si="13"/>
        <v>365003.94281617436</v>
      </c>
      <c r="K72">
        <f t="shared" si="14"/>
        <v>65.886775212817724</v>
      </c>
      <c r="L72">
        <f t="shared" si="8"/>
        <v>1.2718336430204639E-2</v>
      </c>
      <c r="M72">
        <f t="shared" si="8"/>
        <v>5.3851171030353827E-2</v>
      </c>
    </row>
    <row r="73" spans="1:13">
      <c r="A73">
        <v>3.32E-3</v>
      </c>
      <c r="B73">
        <v>258060</v>
      </c>
      <c r="C73">
        <v>64.09</v>
      </c>
      <c r="E73" s="5">
        <f t="shared" si="9"/>
        <v>1076.8137289865283</v>
      </c>
      <c r="F73" s="5">
        <f t="shared" si="10"/>
        <v>2688.1081090917169</v>
      </c>
      <c r="H73" s="1">
        <f t="shared" si="11"/>
        <v>95003.327720266549</v>
      </c>
      <c r="I73" s="5">
        <f t="shared" si="12"/>
        <v>237161.92388808352</v>
      </c>
      <c r="J73">
        <f t="shared" si="13"/>
        <v>255482.70082379645</v>
      </c>
      <c r="K73">
        <f t="shared" si="14"/>
        <v>68.169739287116599</v>
      </c>
      <c r="L73">
        <f t="shared" si="8"/>
        <v>9.9872090839477363E-3</v>
      </c>
      <c r="M73">
        <f t="shared" si="8"/>
        <v>6.3656409535287797E-2</v>
      </c>
    </row>
    <row r="74" spans="1:13">
      <c r="A74">
        <v>2.0699999999999998E-3</v>
      </c>
      <c r="B74">
        <v>182360</v>
      </c>
      <c r="C74">
        <v>65.69</v>
      </c>
      <c r="E74" s="5">
        <f t="shared" si="9"/>
        <v>1403.4081864861544</v>
      </c>
      <c r="F74" s="5">
        <f t="shared" si="10"/>
        <v>3929.7905365952897</v>
      </c>
      <c r="H74" s="1">
        <f t="shared" si="11"/>
        <v>59626.587209150028</v>
      </c>
      <c r="I74" s="5">
        <f t="shared" si="12"/>
        <v>166964.96457718455</v>
      </c>
      <c r="J74">
        <f t="shared" si="13"/>
        <v>177292.49645281344</v>
      </c>
      <c r="K74">
        <f t="shared" si="14"/>
        <v>70.34731944689679</v>
      </c>
      <c r="L74">
        <f t="shared" si="8"/>
        <v>2.7788459899026955E-2</v>
      </c>
      <c r="M74">
        <f t="shared" si="8"/>
        <v>7.0898454055362964E-2</v>
      </c>
    </row>
    <row r="75" spans="1:13">
      <c r="A75">
        <v>1.2899999999999999E-3</v>
      </c>
      <c r="B75">
        <v>127900</v>
      </c>
      <c r="C75">
        <v>67.31</v>
      </c>
      <c r="E75" s="5">
        <f t="shared" si="9"/>
        <v>1837.6169700939906</v>
      </c>
      <c r="F75" s="5">
        <f t="shared" si="10"/>
        <v>5801.2554467350656</v>
      </c>
      <c r="H75" s="1">
        <f t="shared" si="11"/>
        <v>36712.132723200761</v>
      </c>
      <c r="I75" s="5">
        <f t="shared" si="12"/>
        <v>115898.17866714395</v>
      </c>
      <c r="J75">
        <f t="shared" si="13"/>
        <v>121573.71635122095</v>
      </c>
      <c r="K75">
        <f t="shared" si="14"/>
        <v>72.423779739387214</v>
      </c>
      <c r="L75">
        <f t="shared" si="8"/>
        <v>4.9462733766841661E-2</v>
      </c>
      <c r="M75">
        <f t="shared" si="8"/>
        <v>7.5973551320564728E-2</v>
      </c>
    </row>
    <row r="76" spans="1:13">
      <c r="A76" s="1">
        <v>8.0500000000000005E-4</v>
      </c>
      <c r="B76">
        <v>89674</v>
      </c>
      <c r="C76">
        <v>68.900000000000006</v>
      </c>
      <c r="E76" s="5">
        <f t="shared" si="9"/>
        <v>2413.8829943070377</v>
      </c>
      <c r="F76" s="5">
        <f t="shared" si="10"/>
        <v>8630.2570136598115</v>
      </c>
      <c r="H76" s="1">
        <f t="shared" si="11"/>
        <v>22237.25949204369</v>
      </c>
      <c r="I76" s="5">
        <f t="shared" si="12"/>
        <v>79503.963178164122</v>
      </c>
      <c r="J76">
        <f t="shared" si="13"/>
        <v>82555.289780554725</v>
      </c>
      <c r="K76">
        <f t="shared" si="14"/>
        <v>74.373693229390582</v>
      </c>
      <c r="L76">
        <f t="shared" si="8"/>
        <v>7.938432789264753E-2</v>
      </c>
      <c r="M76">
        <f t="shared" si="8"/>
        <v>7.9444023648629555E-2</v>
      </c>
    </row>
    <row r="77" spans="1:13">
      <c r="A77" s="1">
        <v>5.0000000000000001E-4</v>
      </c>
      <c r="B77">
        <v>62067</v>
      </c>
      <c r="C77">
        <v>70.53</v>
      </c>
      <c r="E77" s="5">
        <f t="shared" si="9"/>
        <v>3190.9948428032435</v>
      </c>
      <c r="F77" s="5">
        <f t="shared" si="10"/>
        <v>12998.098780156746</v>
      </c>
      <c r="H77" s="1">
        <f t="shared" si="11"/>
        <v>13178.780302769919</v>
      </c>
      <c r="I77" s="5">
        <f t="shared" si="12"/>
        <v>53682.032286490212</v>
      </c>
      <c r="J77">
        <f t="shared" si="13"/>
        <v>55276.042194394249</v>
      </c>
      <c r="K77">
        <f t="shared" si="14"/>
        <v>76.206836443667981</v>
      </c>
      <c r="L77">
        <f t="shared" si="8"/>
        <v>0.10941334051276444</v>
      </c>
    </row>
    <row r="78" spans="1:13">
      <c r="A78">
        <v>0.2</v>
      </c>
      <c r="B78" s="1">
        <v>3070400</v>
      </c>
      <c r="C78">
        <v>57.88</v>
      </c>
      <c r="E78" s="5">
        <f t="shared" si="9"/>
        <v>137.1301215141435</v>
      </c>
      <c r="F78" s="5">
        <f t="shared" si="10"/>
        <v>153.36577082345087</v>
      </c>
      <c r="H78" s="1">
        <f t="shared" si="11"/>
        <v>2396917.9531283006</v>
      </c>
      <c r="I78" s="5">
        <f t="shared" si="12"/>
        <v>2680703.3015293828</v>
      </c>
      <c r="J78">
        <f t="shared" si="13"/>
        <v>3596023.6185068777</v>
      </c>
      <c r="K78">
        <f t="shared" si="14"/>
        <v>48.198900398414217</v>
      </c>
      <c r="L78">
        <f t="shared" si="8"/>
        <v>0.17119060008691953</v>
      </c>
    </row>
    <row r="79" spans="1:13">
      <c r="A79">
        <v>0.12479999999999999</v>
      </c>
      <c r="B79" s="1">
        <v>2582400</v>
      </c>
      <c r="C79">
        <v>56.5</v>
      </c>
      <c r="E79" s="5">
        <f t="shared" si="9"/>
        <v>169.6317515042619</v>
      </c>
      <c r="F79" s="5">
        <f t="shared" si="10"/>
        <v>204.81855891449379</v>
      </c>
      <c r="H79" s="1">
        <f t="shared" si="11"/>
        <v>1774415.9554928257</v>
      </c>
      <c r="I79" s="5">
        <f t="shared" si="12"/>
        <v>2142484.0320050227</v>
      </c>
      <c r="J79">
        <f t="shared" si="13"/>
        <v>2781868.0433305991</v>
      </c>
      <c r="K79">
        <f t="shared" si="14"/>
        <v>50.368276315715548</v>
      </c>
      <c r="L79">
        <f t="shared" si="8"/>
        <v>7.7241342677586394E-2</v>
      </c>
      <c r="M79">
        <f t="shared" si="8"/>
        <v>0.10852608290768942</v>
      </c>
    </row>
    <row r="80" spans="1:13">
      <c r="A80">
        <v>7.7600000000000002E-2</v>
      </c>
      <c r="B80" s="1">
        <v>1997600</v>
      </c>
      <c r="C80">
        <v>56.99</v>
      </c>
      <c r="E80" s="5">
        <f t="shared" si="9"/>
        <v>211.59010792669855</v>
      </c>
      <c r="F80" s="5">
        <f t="shared" si="10"/>
        <v>277.02137009035295</v>
      </c>
      <c r="H80" s="1">
        <f t="shared" si="11"/>
        <v>1288260.7240155989</v>
      </c>
      <c r="I80" s="5">
        <f t="shared" si="12"/>
        <v>1686637.2171048007</v>
      </c>
      <c r="J80">
        <f t="shared" si="13"/>
        <v>2122347.9439442116</v>
      </c>
      <c r="K80">
        <f t="shared" si="14"/>
        <v>52.627254008154033</v>
      </c>
      <c r="L80">
        <f t="shared" si="8"/>
        <v>6.2448910664903677E-2</v>
      </c>
      <c r="M80">
        <f t="shared" si="8"/>
        <v>7.6552833687418304E-2</v>
      </c>
    </row>
    <row r="81" spans="1:13">
      <c r="A81">
        <v>4.8399999999999999E-2</v>
      </c>
      <c r="B81" s="1">
        <v>1498100</v>
      </c>
      <c r="C81">
        <v>57.94</v>
      </c>
      <c r="E81" s="5">
        <f t="shared" si="9"/>
        <v>265.3094763467605</v>
      </c>
      <c r="F81" s="5">
        <f t="shared" si="10"/>
        <v>377.91028179132724</v>
      </c>
      <c r="H81" s="1">
        <f t="shared" si="11"/>
        <v>920618.14594648674</v>
      </c>
      <c r="I81" s="5">
        <f t="shared" si="12"/>
        <v>1311340.5059912936</v>
      </c>
      <c r="J81">
        <f t="shared" si="13"/>
        <v>1602233.3454585972</v>
      </c>
      <c r="K81">
        <f t="shared" si="14"/>
        <v>54.929473428274342</v>
      </c>
      <c r="L81">
        <f t="shared" si="8"/>
        <v>6.9510276656162592E-2</v>
      </c>
      <c r="M81">
        <f t="shared" si="8"/>
        <v>5.1959381631440385E-2</v>
      </c>
    </row>
    <row r="82" spans="1:13">
      <c r="A82">
        <v>3.0120000000000001E-2</v>
      </c>
      <c r="B82" s="1">
        <v>1106000</v>
      </c>
      <c r="C82">
        <v>59.09</v>
      </c>
      <c r="E82" s="5">
        <f t="shared" si="9"/>
        <v>335.22178492172884</v>
      </c>
      <c r="F82" s="5">
        <f t="shared" si="10"/>
        <v>521.83428430951403</v>
      </c>
      <c r="H82" s="1">
        <f t="shared" si="11"/>
        <v>644691.76576635428</v>
      </c>
      <c r="I82" s="5">
        <f t="shared" si="12"/>
        <v>1003581.1552864139</v>
      </c>
      <c r="J82">
        <f t="shared" si="13"/>
        <v>1192812.8973535425</v>
      </c>
      <c r="K82">
        <f t="shared" si="14"/>
        <v>57.283665164722692</v>
      </c>
      <c r="L82">
        <f t="shared" ref="L82:M96" si="15">ABS((J82-B82)/B82)</f>
        <v>7.8492673918212033E-2</v>
      </c>
      <c r="M82">
        <f t="shared" si="15"/>
        <v>3.0569213661826227E-2</v>
      </c>
    </row>
    <row r="83" spans="1:13">
      <c r="A83">
        <v>1.8759999999999999E-2</v>
      </c>
      <c r="B83">
        <v>808210</v>
      </c>
      <c r="C83">
        <v>60.42</v>
      </c>
      <c r="E83" s="5">
        <f t="shared" si="9"/>
        <v>426.0933367623702</v>
      </c>
      <c r="F83" s="5">
        <f t="shared" si="10"/>
        <v>727.87801991138861</v>
      </c>
      <c r="H83" s="1">
        <f t="shared" si="11"/>
        <v>443137.88312179671</v>
      </c>
      <c r="I83" s="5">
        <f t="shared" si="12"/>
        <v>756994.52933314035</v>
      </c>
      <c r="J83">
        <f t="shared" si="13"/>
        <v>877161.27416682616</v>
      </c>
      <c r="K83">
        <f t="shared" si="14"/>
        <v>59.655672485588248</v>
      </c>
      <c r="L83">
        <f t="shared" si="15"/>
        <v>8.5313562275678545E-2</v>
      </c>
      <c r="M83">
        <f t="shared" si="15"/>
        <v>1.2650240225285565E-2</v>
      </c>
    </row>
    <row r="84" spans="1:13">
      <c r="A84">
        <v>1.1679999999999999E-2</v>
      </c>
      <c r="B84">
        <v>586600</v>
      </c>
      <c r="C84">
        <v>61.82</v>
      </c>
      <c r="E84" s="5">
        <f t="shared" si="9"/>
        <v>545.03990628367478</v>
      </c>
      <c r="F84" s="5">
        <f t="shared" si="10"/>
        <v>1026.3997404160089</v>
      </c>
      <c r="H84" s="1">
        <f t="shared" si="11"/>
        <v>298564.10799074965</v>
      </c>
      <c r="I84" s="5">
        <f t="shared" si="12"/>
        <v>562245.29508073837</v>
      </c>
      <c r="J84">
        <f t="shared" si="13"/>
        <v>636600.57997204072</v>
      </c>
      <c r="K84">
        <f t="shared" si="14"/>
        <v>62.030755448417722</v>
      </c>
      <c r="L84">
        <f t="shared" si="15"/>
        <v>8.5237947446370144E-2</v>
      </c>
      <c r="M84">
        <f t="shared" si="15"/>
        <v>3.4091790426677682E-3</v>
      </c>
    </row>
    <row r="85" spans="1:13">
      <c r="A85">
        <v>7.28E-3</v>
      </c>
      <c r="B85">
        <v>422880</v>
      </c>
      <c r="C85">
        <v>63.19</v>
      </c>
      <c r="E85" s="5">
        <f t="shared" si="9"/>
        <v>700.85299793923207</v>
      </c>
      <c r="F85" s="5">
        <f t="shared" si="10"/>
        <v>1461.4243711336915</v>
      </c>
      <c r="H85" s="1">
        <f t="shared" si="11"/>
        <v>197378.06219326911</v>
      </c>
      <c r="I85" s="5">
        <f t="shared" si="12"/>
        <v>411574.34050299303</v>
      </c>
      <c r="J85">
        <f t="shared" si="13"/>
        <v>456455.40548408852</v>
      </c>
      <c r="K85">
        <f t="shared" si="14"/>
        <v>64.379094175035462</v>
      </c>
      <c r="L85">
        <f t="shared" si="15"/>
        <v>7.9397005022910805E-2</v>
      </c>
      <c r="M85">
        <f t="shared" si="15"/>
        <v>1.8817758744033301E-2</v>
      </c>
    </row>
    <row r="86" spans="1:13">
      <c r="A86">
        <v>4.5199999999999997E-3</v>
      </c>
      <c r="B86">
        <v>302290</v>
      </c>
      <c r="C86">
        <v>64.55</v>
      </c>
      <c r="E86" s="5">
        <f t="shared" si="9"/>
        <v>908.06298277786709</v>
      </c>
      <c r="F86" s="5">
        <f t="shared" si="10"/>
        <v>2108.6597201572226</v>
      </c>
      <c r="H86" s="1">
        <f t="shared" si="11"/>
        <v>127451.72731820303</v>
      </c>
      <c r="I86" s="5">
        <f t="shared" si="12"/>
        <v>295962.2060996397</v>
      </c>
      <c r="J86">
        <f t="shared" si="13"/>
        <v>322238.37486519077</v>
      </c>
      <c r="K86">
        <f t="shared" si="14"/>
        <v>66.701589901889619</v>
      </c>
      <c r="L86">
        <f t="shared" si="15"/>
        <v>6.5990852708295897E-2</v>
      </c>
      <c r="M86">
        <f t="shared" si="15"/>
        <v>3.3332144103634734E-2</v>
      </c>
    </row>
    <row r="87" spans="1:13">
      <c r="A87">
        <v>2.8300000000000001E-3</v>
      </c>
      <c r="B87">
        <v>214770</v>
      </c>
      <c r="C87">
        <v>65.92</v>
      </c>
      <c r="E87" s="5">
        <f t="shared" si="9"/>
        <v>1177.0742372246423</v>
      </c>
      <c r="F87" s="5">
        <f t="shared" si="10"/>
        <v>3053.0176885101932</v>
      </c>
      <c r="H87" s="1">
        <f t="shared" si="11"/>
        <v>81336.280924972394</v>
      </c>
      <c r="I87" s="5">
        <f t="shared" si="12"/>
        <v>210964.69239448948</v>
      </c>
      <c r="J87">
        <f t="shared" si="13"/>
        <v>226101.06596787111</v>
      </c>
      <c r="K87">
        <f t="shared" si="14"/>
        <v>68.916128163967301</v>
      </c>
      <c r="L87">
        <f t="shared" si="15"/>
        <v>5.2759072346561943E-2</v>
      </c>
      <c r="M87">
        <f t="shared" si="15"/>
        <v>4.5450973361154411E-2</v>
      </c>
    </row>
    <row r="88" spans="1:13">
      <c r="A88">
        <v>1.7600000000000001E-3</v>
      </c>
      <c r="B88">
        <v>151550</v>
      </c>
      <c r="C88">
        <v>67.3</v>
      </c>
      <c r="E88" s="5">
        <f t="shared" si="9"/>
        <v>1538.6509631843805</v>
      </c>
      <c r="F88" s="5">
        <f t="shared" si="10"/>
        <v>4486.9496809085131</v>
      </c>
      <c r="H88" s="1">
        <f t="shared" si="11"/>
        <v>50591.69016925183</v>
      </c>
      <c r="I88" s="5">
        <f t="shared" si="12"/>
        <v>147533.37403548913</v>
      </c>
      <c r="J88">
        <f t="shared" si="13"/>
        <v>155966.71301427466</v>
      </c>
      <c r="K88">
        <f t="shared" si="14"/>
        <v>71.072290940950765</v>
      </c>
      <c r="L88">
        <f t="shared" si="15"/>
        <v>2.9143602865553685E-2</v>
      </c>
      <c r="M88">
        <f t="shared" si="15"/>
        <v>5.6051871336564162E-2</v>
      </c>
    </row>
    <row r="89" spans="1:13">
      <c r="A89">
        <v>1.1000000000000001E-3</v>
      </c>
      <c r="B89">
        <v>106160</v>
      </c>
      <c r="C89">
        <v>68.7</v>
      </c>
      <c r="E89" s="5">
        <f t="shared" si="9"/>
        <v>2014.176189407681</v>
      </c>
      <c r="F89" s="5">
        <f t="shared" si="10"/>
        <v>6628.1331887123861</v>
      </c>
      <c r="H89" s="1">
        <f t="shared" si="11"/>
        <v>31051.316694823894</v>
      </c>
      <c r="I89" s="5">
        <f t="shared" si="12"/>
        <v>102181.85669184456</v>
      </c>
      <c r="J89">
        <f t="shared" si="13"/>
        <v>106795.67456350892</v>
      </c>
      <c r="K89">
        <f t="shared" si="14"/>
        <v>73.096871282189653</v>
      </c>
      <c r="L89">
        <f t="shared" si="15"/>
        <v>5.9878915176047225E-3</v>
      </c>
      <c r="M89">
        <f t="shared" si="15"/>
        <v>6.4001037586457796E-2</v>
      </c>
    </row>
    <row r="90" spans="1:13">
      <c r="A90" s="1">
        <v>6.8400000000000004E-4</v>
      </c>
      <c r="B90">
        <v>73845</v>
      </c>
      <c r="C90">
        <v>70.13</v>
      </c>
      <c r="E90" s="5">
        <f t="shared" si="9"/>
        <v>2654.6290735425887</v>
      </c>
      <c r="F90" s="5">
        <f t="shared" si="10"/>
        <v>9918.7294452119568</v>
      </c>
      <c r="H90" s="1">
        <f t="shared" si="11"/>
        <v>18628.231011368945</v>
      </c>
      <c r="I90" s="5">
        <f t="shared" si="12"/>
        <v>69602.335515034196</v>
      </c>
      <c r="J90">
        <f t="shared" si="13"/>
        <v>72052.037443505498</v>
      </c>
      <c r="K90">
        <f t="shared" si="14"/>
        <v>75.016636047600386</v>
      </c>
      <c r="L90">
        <f t="shared" si="15"/>
        <v>2.428008066212339E-2</v>
      </c>
      <c r="M90">
        <f t="shared" si="15"/>
        <v>6.9679681271929139E-2</v>
      </c>
    </row>
    <row r="91" spans="1:13">
      <c r="A91" s="1">
        <v>4.28E-4</v>
      </c>
      <c r="B91">
        <v>50918</v>
      </c>
      <c r="C91">
        <v>71.59</v>
      </c>
      <c r="E91" s="5">
        <f t="shared" si="9"/>
        <v>3497.9497220517142</v>
      </c>
      <c r="F91" s="5">
        <f t="shared" si="10"/>
        <v>14883.213359644442</v>
      </c>
      <c r="H91" s="1">
        <f t="shared" si="11"/>
        <v>11071.200363930097</v>
      </c>
      <c r="I91" s="5">
        <f t="shared" si="12"/>
        <v>47106.176548214193</v>
      </c>
      <c r="J91">
        <f t="shared" si="13"/>
        <v>48389.702897308744</v>
      </c>
      <c r="K91">
        <f t="shared" si="14"/>
        <v>76.774009292942523</v>
      </c>
      <c r="L91">
        <f t="shared" si="15"/>
        <v>4.9654289302236074E-2</v>
      </c>
      <c r="M91">
        <f t="shared" si="15"/>
        <v>7.2412477901138694E-2</v>
      </c>
    </row>
    <row r="92" spans="1:13">
      <c r="A92" s="1">
        <v>2.656E-4</v>
      </c>
      <c r="B92">
        <v>34737</v>
      </c>
      <c r="C92">
        <v>73.08</v>
      </c>
      <c r="E92" s="5">
        <f t="shared" si="9"/>
        <v>4646.1744163097901</v>
      </c>
      <c r="F92" s="5">
        <f t="shared" si="10"/>
        <v>22664.502219281101</v>
      </c>
      <c r="H92" s="1">
        <f t="shared" si="11"/>
        <v>6421.701728168583</v>
      </c>
      <c r="I92" s="5">
        <f t="shared" si="12"/>
        <v>31325.701540330152</v>
      </c>
      <c r="J92">
        <f t="shared" si="13"/>
        <v>31977.145433565616</v>
      </c>
      <c r="K92">
        <f t="shared" si="14"/>
        <v>78.41499153197897</v>
      </c>
      <c r="L92">
        <f t="shared" si="15"/>
        <v>7.9449997594334104E-2</v>
      </c>
      <c r="M92">
        <f t="shared" si="15"/>
        <v>7.3002073508196111E-2</v>
      </c>
    </row>
    <row r="93" spans="1:13">
      <c r="A93" s="1">
        <v>1.6559999999999999E-4</v>
      </c>
      <c r="B93">
        <v>23422</v>
      </c>
      <c r="C93">
        <v>74.61</v>
      </c>
      <c r="E93" s="5">
        <f t="shared" si="9"/>
        <v>6170.9260209528693</v>
      </c>
      <c r="F93" s="5">
        <f t="shared" si="10"/>
        <v>34608.7284609505</v>
      </c>
      <c r="H93" s="1">
        <f t="shared" si="11"/>
        <v>3694.1226005939816</v>
      </c>
      <c r="I93" s="5">
        <f t="shared" si="12"/>
        <v>20717.941772647584</v>
      </c>
      <c r="J93">
        <f t="shared" si="13"/>
        <v>21044.706058366199</v>
      </c>
      <c r="K93">
        <f t="shared" si="14"/>
        <v>79.890095743751814</v>
      </c>
      <c r="L93">
        <f t="shared" si="15"/>
        <v>0.10149833240687393</v>
      </c>
      <c r="M93">
        <f t="shared" si="15"/>
        <v>7.0769276822836277E-2</v>
      </c>
    </row>
    <row r="94" spans="1:13">
      <c r="A94" s="1">
        <v>1.032E-4</v>
      </c>
      <c r="B94">
        <v>15695</v>
      </c>
      <c r="C94">
        <v>76.16</v>
      </c>
      <c r="E94" s="5">
        <f t="shared" si="9"/>
        <v>8218.2567063027636</v>
      </c>
      <c r="F94" s="5">
        <f t="shared" si="10"/>
        <v>53201.496601287792</v>
      </c>
      <c r="H94" s="1">
        <f t="shared" si="11"/>
        <v>2098.0470783585674</v>
      </c>
      <c r="I94" s="5">
        <f t="shared" si="12"/>
        <v>13581.863952124037</v>
      </c>
      <c r="J94">
        <f t="shared" si="13"/>
        <v>13742.955648513724</v>
      </c>
      <c r="K94">
        <f t="shared" si="14"/>
        <v>81.218690694224719</v>
      </c>
      <c r="L94">
        <f t="shared" si="15"/>
        <v>0.12437364456745947</v>
      </c>
      <c r="M94">
        <f t="shared" si="15"/>
        <v>6.6421884115345622E-2</v>
      </c>
    </row>
    <row r="95" spans="1:13">
      <c r="A95" s="1">
        <v>6.4399999999999993E-5</v>
      </c>
      <c r="B95">
        <v>10504</v>
      </c>
      <c r="C95">
        <v>77.680000000000007</v>
      </c>
      <c r="E95" s="5">
        <f t="shared" si="9"/>
        <v>10958.948710788191</v>
      </c>
      <c r="F95" s="5">
        <f t="shared" si="10"/>
        <v>82140.167863987081</v>
      </c>
      <c r="H95" s="1">
        <f t="shared" si="11"/>
        <v>1180.6466076009187</v>
      </c>
      <c r="I95" s="5">
        <f t="shared" si="12"/>
        <v>8849.2530712292628</v>
      </c>
      <c r="J95">
        <f t="shared" si="13"/>
        <v>8927.6652228172225</v>
      </c>
      <c r="K95">
        <f t="shared" si="14"/>
        <v>82.400609706130709</v>
      </c>
      <c r="L95">
        <f t="shared" si="15"/>
        <v>0.15006995213088134</v>
      </c>
      <c r="M95">
        <f t="shared" si="15"/>
        <v>6.07699498729493E-2</v>
      </c>
    </row>
    <row r="96" spans="1:13">
      <c r="A96" s="1">
        <v>4.0000000000000003E-5</v>
      </c>
      <c r="B96">
        <v>6942.8</v>
      </c>
      <c r="C96">
        <v>79.22</v>
      </c>
      <c r="E96" s="5">
        <f t="shared" si="9"/>
        <v>14682.804336225545</v>
      </c>
      <c r="F96" s="5">
        <f t="shared" si="10"/>
        <v>128012.83903829051</v>
      </c>
      <c r="H96" s="1">
        <f t="shared" si="11"/>
        <v>654.26029178614101</v>
      </c>
      <c r="I96" s="5">
        <f t="shared" si="12"/>
        <v>5704.2044219663358</v>
      </c>
      <c r="J96">
        <f t="shared" si="13"/>
        <v>5741.6029658091466</v>
      </c>
      <c r="K96">
        <f t="shared" si="14"/>
        <v>83.456887083132003</v>
      </c>
      <c r="L96">
        <f t="shared" si="15"/>
        <v>0.17301334248298289</v>
      </c>
      <c r="M96">
        <f t="shared" si="15"/>
        <v>5.3482543336682703E-2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20</vt:i4>
      </vt:variant>
    </vt:vector>
  </HeadingPairs>
  <TitlesOfParts>
    <vt:vector size="20" baseType="lpstr">
      <vt:lpstr>O_Fresh</vt:lpstr>
      <vt:lpstr>O_80h </vt:lpstr>
      <vt:lpstr>O_150C</vt:lpstr>
      <vt:lpstr>Fresh</vt:lpstr>
      <vt:lpstr>80 h</vt:lpstr>
      <vt:lpstr>150C</vt:lpstr>
      <vt:lpstr>20h</vt:lpstr>
      <vt:lpstr>40h </vt:lpstr>
      <vt:lpstr>160h </vt:lpstr>
      <vt:lpstr>320h </vt:lpstr>
      <vt:lpstr>50C</vt:lpstr>
      <vt:lpstr>200C</vt:lpstr>
      <vt:lpstr>5atm</vt:lpstr>
      <vt:lpstr>10atm</vt:lpstr>
      <vt:lpstr>15atm</vt:lpstr>
      <vt:lpstr>20atm</vt:lpstr>
      <vt:lpstr>total</vt:lpstr>
      <vt:lpstr>Fresh (2)</vt:lpstr>
      <vt:lpstr>CAM</vt:lpstr>
      <vt:lpstr>Sheet3</vt:lpstr>
    </vt:vector>
  </TitlesOfParts>
  <Company>TU Delft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Ruxin Jing - CITG</dc:creator>
  <cp:lastModifiedBy>Ruxin Jing - CITG</cp:lastModifiedBy>
  <dcterms:created xsi:type="dcterms:W3CDTF">2016-12-20T20:48:33Z</dcterms:created>
  <dcterms:modified xsi:type="dcterms:W3CDTF">2018-02-08T18:55:27Z</dcterms:modified>
</cp:coreProperties>
</file>